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5" windowWidth="9435" windowHeight="4005" tabRatio="639" activeTab="1"/>
  </bookViews>
  <sheets>
    <sheet name="Irok 2021-2022" sheetId="1" r:id="rId1"/>
    <sheet name="II rok 2022-2023" sheetId="2" r:id="rId2"/>
    <sheet name="III rok 2023-2024" sheetId="3" r:id="rId3"/>
    <sheet name="Podsumowanie" sheetId="4" r:id="rId4"/>
    <sheet name="Suma" sheetId="5" r:id="rId5"/>
    <sheet name="Raport zgodnośc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<sst xmlns="http://schemas.openxmlformats.org/spreadsheetml/2006/main" count="501" uniqueCount="246">
  <si>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</si>
  <si>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</si>
  <si>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</si>
  <si>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</si>
  <si>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</si>
  <si>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</si>
  <si>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</si>
  <si>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</si>
  <si>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</si>
  <si>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</si>
  <si>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</si>
  <si>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</si>
  <si>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</si>
  <si>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</si>
  <si>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</si>
  <si>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</si>
  <si>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</si>
  <si>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</si>
  <si>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</si>
  <si>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</si>
  <si>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</si>
  <si>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</si>
  <si>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</si>
  <si>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</si>
  <si>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</si>
  <si>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</si>
  <si>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</si>
  <si>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</si>
  <si>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</si>
  <si>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</si>
  <si>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</si>
  <si>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</si>
  <si>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</si>
  <si>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</si>
  <si>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</si>
  <si>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</si>
  <si>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</si>
  <si>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</si>
  <si>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</si>
  <si>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</si>
  <si>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</si>
  <si>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</si>
  <si>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egz</t>
  </si>
  <si>
    <t>Zakład Anatomii Prawidłowej Człowieka</t>
  </si>
  <si>
    <t>Studium Filozofii i Psychologii Człowieka</t>
  </si>
  <si>
    <t>Zakład Zintegrowanej Opieki Medycznej</t>
  </si>
  <si>
    <t>zal</t>
  </si>
  <si>
    <t>Zakład Położnictwa, Ginekologii i Opieki Położniczo-Ginekologicznej</t>
  </si>
  <si>
    <t>Zakład Zdrowia Publicznego</t>
  </si>
  <si>
    <t>Zakład Patomorfologii Ogólnej</t>
  </si>
  <si>
    <t>Zakład Biochemii Lekarskiej</t>
  </si>
  <si>
    <t>Zakład Biofizyki</t>
  </si>
  <si>
    <t>Zakład Fizjologii</t>
  </si>
  <si>
    <t>Zakład Genetyki Klinicznej</t>
  </si>
  <si>
    <t>Studium Języków Obcych</t>
  </si>
  <si>
    <t>Klinika Neonatologii i Intensywnej Terapii Noworodka</t>
  </si>
  <si>
    <t>Zakład Diagnostyki Mikrobiologiicznej i Immunologii Infekcyjnej</t>
  </si>
  <si>
    <t>Klinika Chorób Zakaźnych i Neuroinfekcji</t>
  </si>
  <si>
    <t>Samodzielna Pracownia Diagnostyki Układu Oddechowego i Bronchoskopii</t>
  </si>
  <si>
    <t>Zakład Dietetyki i Żywienia Klinicznego</t>
  </si>
  <si>
    <t>Biblioteka Główna  UMB</t>
  </si>
  <si>
    <t>Zakład Radiologii Dziecięcej</t>
  </si>
  <si>
    <t>Zakład Pielęgniarstwa Chirurgicznego</t>
  </si>
  <si>
    <t>Zakład Farmakologii Doświadczalnej</t>
  </si>
  <si>
    <t>Zakład Medycyny Wieku Rozwojowego i Pielęgniarstwa Pediatrycznego</t>
  </si>
  <si>
    <t>Zakład Medycyny Klinicznej</t>
  </si>
  <si>
    <t>Zakład Położnictwa , Ginekologii i Opieki Położniczo-Ginekologicznej</t>
  </si>
  <si>
    <t>Zakład Anestezjologii i Intensywnej Terapii</t>
  </si>
  <si>
    <t>Klinika Psychiatrii</t>
  </si>
  <si>
    <t>Klinika Rehabilitacji</t>
  </si>
  <si>
    <t>Klinika Rehabilitacji Dziecięcej z Ośrodkiem Wczesnej Pomocy Dzieciom Upośledzonym "Dać Szansę"</t>
  </si>
  <si>
    <t>Zakład/Klinika, w której realizowana jest praca licencjacka</t>
  </si>
  <si>
    <t>Zakład Diagnostyki Mikrobiologicznej i Immunologii Infekcyjnej</t>
  </si>
  <si>
    <t>V</t>
  </si>
  <si>
    <t>VI</t>
  </si>
  <si>
    <t>III</t>
  </si>
  <si>
    <t>IV</t>
  </si>
  <si>
    <t>SEMESTR V</t>
  </si>
  <si>
    <t>SEMESTR VI</t>
  </si>
  <si>
    <t>SEMESTR III</t>
  </si>
  <si>
    <t>SEMESTR IV</t>
  </si>
  <si>
    <t>Szkolenie biblioteczne  2 godziny</t>
  </si>
  <si>
    <t xml:space="preserve">Szkolenie BHP 4 godziny </t>
  </si>
  <si>
    <t>Seminarium licencjackie - 5h/ za każdą pracę licencjacką do pensum</t>
  </si>
  <si>
    <t xml:space="preserve">A - Anatomia  </t>
  </si>
  <si>
    <t>C - Podstawy opieki położniczej cz.I</t>
  </si>
  <si>
    <t>D - Techniki położnicze i prowadzenie porodu cz. I</t>
  </si>
  <si>
    <t>B - Pedagogika</t>
  </si>
  <si>
    <t>B - Psychologia, w tym:</t>
  </si>
  <si>
    <t>B - Psychologia prokreacyjna i prenatalna</t>
  </si>
  <si>
    <t>B - Socjologia</t>
  </si>
  <si>
    <t>B - Zdrowie publiczne</t>
  </si>
  <si>
    <t>A - Patologia</t>
  </si>
  <si>
    <t>A - Biochemia i biofizyka, w tym:</t>
  </si>
  <si>
    <t>A - Biofizyka</t>
  </si>
  <si>
    <t xml:space="preserve">A - Biochemia </t>
  </si>
  <si>
    <t>A - Fizjologia</t>
  </si>
  <si>
    <t>A - Embriologia i genetyka, w tym:</t>
  </si>
  <si>
    <t>A - Genetyka</t>
  </si>
  <si>
    <t>A - Embriologia</t>
  </si>
  <si>
    <t>B - Język angielski cz.I</t>
  </si>
  <si>
    <t>D - Neonatologia i opieka neonatologiczna</t>
  </si>
  <si>
    <t>A - Mikrobiologia</t>
  </si>
  <si>
    <t>C - Badanie fizykalne</t>
  </si>
  <si>
    <t>C - Dietetyka</t>
  </si>
  <si>
    <t>A - Radiologia</t>
  </si>
  <si>
    <t>C - Podstawy opieki położniczej cz.II</t>
  </si>
  <si>
    <t>D - Chirurgia</t>
  </si>
  <si>
    <t>D - Pediatria i pielęgniarstwo pediatryczne</t>
  </si>
  <si>
    <t>D - Choroby wewnętrzne</t>
  </si>
  <si>
    <t>D - Techniki położnicze i prowadzenie porodu cz. II</t>
  </si>
  <si>
    <t>D - Położnictwo i opieka położnicza, w tym:</t>
  </si>
  <si>
    <t>D - Położnictwo i opieka położnicza</t>
  </si>
  <si>
    <t>B - Język angielski cz. II</t>
  </si>
  <si>
    <t>B - Prawo</t>
  </si>
  <si>
    <t>D - Techniki położnicze i prowadzenie porodu cz. III</t>
  </si>
  <si>
    <t>D - Ginekologia i opieka ginekologiczna, w tym:</t>
  </si>
  <si>
    <t>D - Ginekologia i opieka ginekologiczna</t>
  </si>
  <si>
    <t>D - Onkologia ginekologiczna</t>
  </si>
  <si>
    <t>D - Seksuologia</t>
  </si>
  <si>
    <t>D - Rehabilitacja w położnictwie, neonatologii i ginekologii, w tym:</t>
  </si>
  <si>
    <t>D - Rehabilitacja w położnictwie i ginekologii</t>
  </si>
  <si>
    <t>D - Rehabilitacja w neonatologii</t>
  </si>
  <si>
    <t>C - Promocja zdrowia</t>
  </si>
  <si>
    <t>C - Zajęcia fakultatywne do wyboru:</t>
  </si>
  <si>
    <t>C - Zakażenia szpitalne</t>
  </si>
  <si>
    <t>C - Język migowy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</si>
  <si>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</si>
  <si>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</si>
  <si>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</si>
  <si>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</si>
  <si>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</si>
  <si>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</si>
  <si>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samokształcenie</t>
  </si>
  <si>
    <t>praktyki zawodowe</t>
  </si>
  <si>
    <t>SUMA</t>
  </si>
  <si>
    <t>zajęcia teoretyczne</t>
  </si>
  <si>
    <t>Zajęcia teoretyczne + samokształcenie</t>
  </si>
  <si>
    <t>Zajęcia teoretyczne + samokształcenie + zp+ pz</t>
  </si>
  <si>
    <t>teoria</t>
  </si>
  <si>
    <t>sam</t>
  </si>
  <si>
    <t>zp</t>
  </si>
  <si>
    <t>pz</t>
  </si>
  <si>
    <t>I rok</t>
  </si>
  <si>
    <t xml:space="preserve">II rok </t>
  </si>
  <si>
    <t xml:space="preserve">III rok </t>
  </si>
  <si>
    <t>TABELA II</t>
  </si>
  <si>
    <t>STANDARD</t>
  </si>
  <si>
    <t xml:space="preserve">RAZEM </t>
  </si>
  <si>
    <t>A- Nauki podstawowe</t>
  </si>
  <si>
    <t xml:space="preserve">B- Nauki społeczne </t>
  </si>
  <si>
    <t>język</t>
  </si>
  <si>
    <t>zp specjalistyczne</t>
  </si>
  <si>
    <t xml:space="preserve">zp razem </t>
  </si>
  <si>
    <t>praktyka zawodowa</t>
  </si>
  <si>
    <t>egzamin dyplomowy</t>
  </si>
  <si>
    <t>BHP</t>
  </si>
  <si>
    <t>RAZEM teoria+samokszt</t>
  </si>
  <si>
    <t>razem ogół</t>
  </si>
  <si>
    <t>w tym 4 godz.bhp</t>
  </si>
  <si>
    <t xml:space="preserve">Położnictwo  </t>
  </si>
  <si>
    <t xml:space="preserve">kierunek studiów </t>
  </si>
  <si>
    <t>stopień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</si>
  <si>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</si>
  <si>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</si>
  <si>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</si>
  <si>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</si>
  <si>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</si>
  <si>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</si>
  <si>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</si>
  <si>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BN </t>
  </si>
  <si>
    <t xml:space="preserve">ogółem liczba godzin PZ </t>
  </si>
  <si>
    <t>Razem liczba godzin</t>
  </si>
  <si>
    <t>liczba ogółem BN i PZ</t>
  </si>
  <si>
    <t>ogółem liczba godzin  ZP</t>
  </si>
  <si>
    <t>zimowy</t>
  </si>
  <si>
    <t>letni</t>
  </si>
  <si>
    <t>C- Nauki z zakresu podstaw opieki poł</t>
  </si>
  <si>
    <t>zp podstaw opieki poł</t>
  </si>
  <si>
    <t>D- Nauki z zakresu opieki specjalistycznej</t>
  </si>
  <si>
    <t>Zakład Podstawowej Opieki Zdrowotnej</t>
  </si>
  <si>
    <t>Zakład Higieny, Epidemiologii i Ergonomii</t>
  </si>
  <si>
    <t>Godz.pozostał</t>
  </si>
  <si>
    <t>Studium Wychowania Fizycznego i Sportu</t>
  </si>
  <si>
    <t>Godz.Pozostałe</t>
  </si>
  <si>
    <t>Studium Wychowania Fizycznego i  Sportu</t>
  </si>
  <si>
    <t>D - Anestezjologia i stany zagrożenia życia</t>
  </si>
  <si>
    <t>Uruchom na: 2017-05-09 14:18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</si>
  <si>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</si>
  <si>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</si>
  <si>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</si>
  <si>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</si>
  <si>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</si>
  <si>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Podsumowanie'!I4:J4</t>
  </si>
  <si>
    <t>Podsumowanie'!J5</t>
  </si>
  <si>
    <t>Podsumowanie'!N7</t>
  </si>
  <si>
    <t>Podsumowanie'!E10</t>
  </si>
  <si>
    <t>Podsumowanie'!I10:J10</t>
  </si>
  <si>
    <t>Podsumowanie'!F11</t>
  </si>
  <si>
    <t>Podsumowanie'!J11</t>
  </si>
  <si>
    <t>Podsumowanie'!E24</t>
  </si>
  <si>
    <t>Excel 97–2003</t>
  </si>
  <si>
    <t>Suma'!O4:O5</t>
  </si>
  <si>
    <t>Suma'!G6</t>
  </si>
  <si>
    <t>Suma'!K6</t>
  </si>
  <si>
    <t>Niektóre komórki lub style w tym skoroszycie zawierają formatowanie, które nie jest obsługiwane w wybranym formacie pliku. Te formaty zostaną przekonwertowane na najbardziej podobne dostępne formaty.</t>
  </si>
  <si>
    <t>Zakład Prawa Medycznego i Deontologii Lekarskiej</t>
  </si>
  <si>
    <t>Zakład Medycyny Populacyjnej i Prewencji Chorób Cywilizacyjnych</t>
  </si>
  <si>
    <t>Zakład Histologii i Cytofizjologii</t>
  </si>
  <si>
    <t>SZKOLENIE BIBLIOTECZNE</t>
  </si>
  <si>
    <t>rok akademicki</t>
  </si>
  <si>
    <t>licencjat plan studiówPołożnictwo lic. cykl 2018-2021 0xls — raport zgodności</t>
  </si>
  <si>
    <t xml:space="preserve">Klinika Medycyny Ratunkowej </t>
  </si>
  <si>
    <t>Zakład Ginekologii i Położnictwa Praktycznego</t>
  </si>
  <si>
    <t xml:space="preserve">Wychowanie fizyczne </t>
  </si>
  <si>
    <t>Wychowanie fizyczne</t>
  </si>
  <si>
    <t>C - Współpraca w zespołach opieki zdrowotnej</t>
  </si>
  <si>
    <t>C- Organizacja pracy położnej</t>
  </si>
  <si>
    <t>A - Parazytologia</t>
  </si>
  <si>
    <t>wychowanie fizyczne</t>
  </si>
  <si>
    <t xml:space="preserve">wychowanie fizyczne </t>
  </si>
  <si>
    <t>2021/2022</t>
  </si>
  <si>
    <t xml:space="preserve">WF 60 ćwiczeń </t>
  </si>
  <si>
    <t>Zakład Położnictwa, Ginekologii i Opieki Położniczo- Ginekologicznej</t>
  </si>
  <si>
    <t xml:space="preserve">B - Komunikowanie interpersonalne / Interpersonal Communication </t>
  </si>
  <si>
    <t xml:space="preserve">B - Psychologia ogólna / General Psychology </t>
  </si>
  <si>
    <t>C- Etyka zawodu położnej / Ethics of the midwife's profession</t>
  </si>
  <si>
    <t xml:space="preserve">C- System informacji w ochronie zdrowia / Health Care Information Systems </t>
  </si>
  <si>
    <t>A - Farmakologia / Pharmacology</t>
  </si>
  <si>
    <t xml:space="preserve">C - Badania naukowe w położnictwie / Scientific  Research in Midwifery </t>
  </si>
  <si>
    <t xml:space="preserve">D - Psychiatria / Psychiatry </t>
  </si>
  <si>
    <t xml:space="preserve">C - Podstawowa opieka zdrowotna / Primary Health Care </t>
  </si>
  <si>
    <t xml:space="preserve">D - Podstawy ratownictwa medycznego / Fundamentals of Emergency Medicine </t>
  </si>
  <si>
    <t>SUMA GODZIN</t>
  </si>
  <si>
    <t>D-Położnictwo i opieka położnicza, w tym:</t>
  </si>
  <si>
    <t>Przygotowanie pracy dyplomowej i przygotowanie do egzaminu dyplomowego</t>
  </si>
  <si>
    <t xml:space="preserve">D - Profilaktyka chorób zakaźnych </t>
  </si>
  <si>
    <t xml:space="preserve">KIERUNEK : Położnictwo                                          II ROK                        rok akademicki: 2022/2023
</t>
  </si>
  <si>
    <t xml:space="preserve">KIERUNEK : Położnictwo                                          III ROK                        rok akademicki:   2023 / 2024
</t>
  </si>
  <si>
    <t xml:space="preserve">                 29.01.2021</t>
  </si>
  <si>
    <t xml:space="preserve">              29.01.2021</t>
  </si>
  <si>
    <t xml:space="preserve">               29.01.2021</t>
  </si>
  <si>
    <t>2022/2023</t>
  </si>
  <si>
    <t>2023/2024</t>
  </si>
  <si>
    <t xml:space="preserve">KIERUNEK : Położnictwo                                           I ROK                        rok akademicki: 2021/2022
</t>
  </si>
  <si>
    <t>Zakład Statystyki i Informatyki Medycznej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</si>
</sst>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[$-415]dddd\,\ d\ mmmm\ yyyy"/>
  </numFmts>
  <fonts count="7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sz val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51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50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left" vertical="center"/>
    </xf>
    <xf numFmtId="0" fontId="3" fillId="36" borderId="50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vertical="center" wrapText="1"/>
    </xf>
    <xf numFmtId="0" fontId="6" fillId="39" borderId="54" xfId="0" applyFont="1" applyFill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 vertical="center" wrapText="1"/>
    </xf>
    <xf numFmtId="0" fontId="6" fillId="39" borderId="57" xfId="0" applyFont="1" applyFill="1" applyBorder="1" applyAlignment="1">
      <alignment horizontal="center" vertical="center" wrapText="1"/>
    </xf>
    <xf numFmtId="0" fontId="6" fillId="39" borderId="58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59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2" fillId="37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/>
    </xf>
    <xf numFmtId="0" fontId="2" fillId="38" borderId="29" xfId="0" applyFont="1" applyFill="1" applyBorder="1" applyAlignment="1">
      <alignment horizontal="left" vertical="center"/>
    </xf>
    <xf numFmtId="0" fontId="0" fillId="40" borderId="0" xfId="0" applyFill="1" applyAlignment="1">
      <alignment wrapText="1"/>
    </xf>
    <xf numFmtId="1" fontId="0" fillId="40" borderId="0" xfId="0" applyNumberFormat="1" applyFill="1" applyAlignment="1">
      <alignment wrapText="1"/>
    </xf>
    <xf numFmtId="1" fontId="9" fillId="40" borderId="0" xfId="0" applyNumberFormat="1" applyFont="1" applyFill="1" applyAlignment="1">
      <alignment wrapText="1"/>
    </xf>
    <xf numFmtId="0" fontId="10" fillId="0" borderId="48" xfId="0" applyFont="1" applyBorder="1" applyAlignment="1">
      <alignment horizontal="center" wrapText="1"/>
    </xf>
    <xf numFmtId="1" fontId="11" fillId="0" borderId="48" xfId="0" applyNumberFormat="1" applyFont="1" applyBorder="1" applyAlignment="1">
      <alignment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wrapText="1"/>
    </xf>
    <xf numFmtId="1" fontId="13" fillId="0" borderId="48" xfId="0" applyNumberFormat="1" applyFont="1" applyBorder="1" applyAlignment="1">
      <alignment wrapText="1"/>
    </xf>
    <xf numFmtId="1" fontId="12" fillId="0" borderId="48" xfId="0" applyNumberFormat="1" applyFont="1" applyBorder="1" applyAlignment="1">
      <alignment horizontal="center" wrapText="1"/>
    </xf>
    <xf numFmtId="1" fontId="11" fillId="40" borderId="48" xfId="0" applyNumberFormat="1" applyFont="1" applyFill="1" applyBorder="1" applyAlignment="1">
      <alignment horizontal="center" wrapText="1"/>
    </xf>
    <xf numFmtId="1" fontId="13" fillId="41" borderId="48" xfId="0" applyNumberFormat="1" applyFont="1" applyFill="1" applyBorder="1" applyAlignment="1">
      <alignment wrapText="1"/>
    </xf>
    <xf numFmtId="1" fontId="12" fillId="41" borderId="48" xfId="0" applyNumberFormat="1" applyFont="1" applyFill="1" applyBorder="1" applyAlignment="1">
      <alignment horizontal="center" wrapText="1"/>
    </xf>
    <xf numFmtId="1" fontId="11" fillId="41" borderId="48" xfId="0" applyNumberFormat="1" applyFont="1" applyFill="1" applyBorder="1" applyAlignment="1">
      <alignment horizontal="center" vertical="center" wrapText="1"/>
    </xf>
    <xf numFmtId="1" fontId="11" fillId="41" borderId="0" xfId="0" applyNumberFormat="1" applyFont="1" applyFill="1" applyBorder="1" applyAlignment="1">
      <alignment horizontal="center" vertical="center" wrapText="1"/>
    </xf>
    <xf numFmtId="0" fontId="5" fillId="42" borderId="32" xfId="0" applyFont="1" applyFill="1" applyBorder="1" applyAlignment="1">
      <alignment horizontal="center" vertical="center" wrapText="1"/>
    </xf>
    <xf numFmtId="1" fontId="14" fillId="42" borderId="38" xfId="0" applyNumberFormat="1" applyFont="1" applyFill="1" applyBorder="1" applyAlignment="1">
      <alignment vertical="center" wrapText="1"/>
    </xf>
    <xf numFmtId="1" fontId="11" fillId="42" borderId="32" xfId="0" applyNumberFormat="1" applyFont="1" applyFill="1" applyBorder="1" applyAlignment="1">
      <alignment horizontal="center" vertical="center" wrapText="1"/>
    </xf>
    <xf numFmtId="1" fontId="9" fillId="40" borderId="0" xfId="0" applyNumberFormat="1" applyFont="1" applyFill="1" applyBorder="1" applyAlignment="1">
      <alignment wrapText="1"/>
    </xf>
    <xf numFmtId="1" fontId="15" fillId="42" borderId="60" xfId="0" applyNumberFormat="1" applyFont="1" applyFill="1" applyBorder="1" applyAlignment="1">
      <alignment wrapText="1"/>
    </xf>
    <xf numFmtId="1" fontId="0" fillId="0" borderId="48" xfId="0" applyNumberFormat="1" applyBorder="1" applyAlignment="1">
      <alignment wrapText="1"/>
    </xf>
    <xf numFmtId="1" fontId="14" fillId="43" borderId="48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9" fillId="0" borderId="0" xfId="0" applyNumberFormat="1" applyFont="1" applyAlignment="1">
      <alignment wrapText="1"/>
    </xf>
    <xf numFmtId="1" fontId="16" fillId="40" borderId="48" xfId="0" applyNumberFormat="1" applyFont="1" applyFill="1" applyBorder="1" applyAlignment="1">
      <alignment wrapText="1"/>
    </xf>
    <xf numFmtId="1" fontId="17" fillId="0" borderId="48" xfId="0" applyNumberFormat="1" applyFont="1" applyBorder="1" applyAlignment="1">
      <alignment wrapText="1"/>
    </xf>
    <xf numFmtId="1" fontId="17" fillId="40" borderId="48" xfId="0" applyNumberFormat="1" applyFont="1" applyFill="1" applyBorder="1" applyAlignment="1">
      <alignment wrapText="1"/>
    </xf>
    <xf numFmtId="1" fontId="2" fillId="40" borderId="48" xfId="0" applyNumberFormat="1" applyFont="1" applyFill="1" applyBorder="1" applyAlignment="1">
      <alignment horizontal="center" vertical="center" wrapText="1"/>
    </xf>
    <xf numFmtId="1" fontId="17" fillId="43" borderId="48" xfId="0" applyNumberFormat="1" applyFont="1" applyFill="1" applyBorder="1" applyAlignment="1">
      <alignment wrapText="1"/>
    </xf>
    <xf numFmtId="1" fontId="18" fillId="43" borderId="48" xfId="0" applyNumberFormat="1" applyFont="1" applyFill="1" applyBorder="1" applyAlignment="1">
      <alignment horizontal="center" wrapText="1"/>
    </xf>
    <xf numFmtId="1" fontId="18" fillId="43" borderId="48" xfId="0" applyNumberFormat="1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 wrapText="1"/>
    </xf>
    <xf numFmtId="1" fontId="14" fillId="40" borderId="48" xfId="0" applyNumberFormat="1" applyFont="1" applyFill="1" applyBorder="1" applyAlignment="1">
      <alignment wrapText="1"/>
    </xf>
    <xf numFmtId="1" fontId="17" fillId="43" borderId="48" xfId="0" applyNumberFormat="1" applyFont="1" applyFill="1" applyBorder="1" applyAlignment="1">
      <alignment horizontal="center" wrapText="1"/>
    </xf>
    <xf numFmtId="1" fontId="18" fillId="43" borderId="48" xfId="0" applyNumberFormat="1" applyFont="1" applyFill="1" applyBorder="1" applyAlignment="1">
      <alignment horizontal="center" wrapText="1"/>
    </xf>
    <xf numFmtId="1" fontId="18" fillId="0" borderId="48" xfId="0" applyNumberFormat="1" applyFont="1" applyFill="1" applyBorder="1" applyAlignment="1">
      <alignment wrapText="1"/>
    </xf>
    <xf numFmtId="1" fontId="18" fillId="43" borderId="48" xfId="0" applyNumberFormat="1" applyFont="1" applyFill="1" applyBorder="1" applyAlignment="1">
      <alignment wrapText="1"/>
    </xf>
    <xf numFmtId="1" fontId="14" fillId="43" borderId="48" xfId="0" applyNumberFormat="1" applyFont="1" applyFill="1" applyBorder="1" applyAlignment="1">
      <alignment wrapText="1"/>
    </xf>
    <xf numFmtId="1" fontId="0" fillId="43" borderId="0" xfId="0" applyNumberFormat="1" applyFill="1" applyAlignment="1">
      <alignment wrapText="1"/>
    </xf>
    <xf numFmtId="1" fontId="18" fillId="0" borderId="48" xfId="0" applyNumberFormat="1" applyFont="1" applyFill="1" applyBorder="1" applyAlignment="1">
      <alignment wrapText="1"/>
    </xf>
    <xf numFmtId="1" fontId="14" fillId="0" borderId="30" xfId="0" applyNumberFormat="1" applyFont="1" applyBorder="1" applyAlignment="1">
      <alignment wrapText="1"/>
    </xf>
    <xf numFmtId="1" fontId="11" fillId="40" borderId="30" xfId="0" applyNumberFormat="1" applyFont="1" applyFill="1" applyBorder="1" applyAlignment="1">
      <alignment wrapText="1"/>
    </xf>
    <xf numFmtId="1" fontId="11" fillId="40" borderId="19" xfId="0" applyNumberFormat="1" applyFont="1" applyFill="1" applyBorder="1" applyAlignment="1">
      <alignment wrapText="1"/>
    </xf>
    <xf numFmtId="1" fontId="11" fillId="40" borderId="48" xfId="0" applyNumberFormat="1" applyFont="1" applyFill="1" applyBorder="1" applyAlignment="1">
      <alignment horizontal="center" wrapText="1"/>
    </xf>
    <xf numFmtId="1" fontId="11" fillId="40" borderId="0" xfId="0" applyNumberFormat="1" applyFont="1" applyFill="1" applyBorder="1" applyAlignment="1">
      <alignment wrapText="1"/>
    </xf>
    <xf numFmtId="1" fontId="9" fillId="43" borderId="47" xfId="0" applyNumberFormat="1" applyFont="1" applyFill="1" applyBorder="1" applyAlignment="1">
      <alignment wrapText="1"/>
    </xf>
    <xf numFmtId="1" fontId="9" fillId="43" borderId="48" xfId="0" applyNumberFormat="1" applyFont="1" applyFill="1" applyBorder="1" applyAlignment="1">
      <alignment wrapText="1"/>
    </xf>
    <xf numFmtId="1" fontId="0" fillId="43" borderId="48" xfId="0" applyNumberFormat="1" applyFill="1" applyBorder="1" applyAlignment="1">
      <alignment wrapText="1"/>
    </xf>
    <xf numFmtId="0" fontId="66" fillId="0" borderId="48" xfId="52" applyFont="1" applyBorder="1" applyAlignment="1">
      <alignment horizontal="center" vertical="center" wrapText="1"/>
      <protection/>
    </xf>
    <xf numFmtId="1" fontId="47" fillId="0" borderId="48" xfId="52" applyNumberFormat="1" applyBorder="1" applyAlignment="1">
      <alignment horizontal="center" vertical="center" wrapText="1"/>
      <protection/>
    </xf>
    <xf numFmtId="1" fontId="67" fillId="0" borderId="48" xfId="52" applyNumberFormat="1" applyFont="1" applyBorder="1" applyAlignment="1">
      <alignment horizontal="center" vertical="center" wrapText="1"/>
      <protection/>
    </xf>
    <xf numFmtId="0" fontId="47" fillId="0" borderId="48" xfId="52" applyBorder="1" applyAlignment="1">
      <alignment horizontal="center" vertical="center" wrapText="1"/>
      <protection/>
    </xf>
    <xf numFmtId="0" fontId="68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69" fillId="0" borderId="48" xfId="52" applyFont="1" applyBorder="1" applyAlignment="1">
      <alignment horizontal="center" vertical="center" wrapText="1"/>
      <protection/>
    </xf>
    <xf numFmtId="0" fontId="70" fillId="0" borderId="48" xfId="52" applyFont="1" applyBorder="1" applyAlignment="1">
      <alignment horizontal="center" vertical="center" wrapText="1"/>
      <protection/>
    </xf>
    <xf numFmtId="0" fontId="47" fillId="0" borderId="0" xfId="52">
      <alignment/>
      <protection/>
    </xf>
    <xf numFmtId="0" fontId="71" fillId="0" borderId="48" xfId="52" applyFont="1" applyBorder="1" applyAlignment="1">
      <alignment horizontal="center" vertical="center" wrapText="1"/>
      <protection/>
    </xf>
    <xf numFmtId="1" fontId="16" fillId="34" borderId="48" xfId="0" applyNumberFormat="1" applyFont="1" applyFill="1" applyBorder="1" applyAlignment="1">
      <alignment wrapText="1"/>
    </xf>
    <xf numFmtId="1" fontId="17" fillId="34" borderId="48" xfId="0" applyNumberFormat="1" applyFont="1" applyFill="1" applyBorder="1" applyAlignment="1">
      <alignment horizontal="center" wrapText="1"/>
    </xf>
    <xf numFmtId="1" fontId="18" fillId="34" borderId="48" xfId="0" applyNumberFormat="1" applyFont="1" applyFill="1" applyBorder="1" applyAlignment="1">
      <alignment horizontal="center" wrapText="1"/>
    </xf>
    <xf numFmtId="1" fontId="18" fillId="34" borderId="48" xfId="0" applyNumberFormat="1" applyFont="1" applyFill="1" applyBorder="1" applyAlignment="1">
      <alignment horizontal="center" vertical="center" wrapText="1"/>
    </xf>
    <xf numFmtId="1" fontId="17" fillId="34" borderId="48" xfId="0" applyNumberFormat="1" applyFont="1" applyFill="1" applyBorder="1" applyAlignment="1">
      <alignment wrapText="1"/>
    </xf>
    <xf numFmtId="1" fontId="14" fillId="34" borderId="48" xfId="0" applyNumberFormat="1" applyFont="1" applyFill="1" applyBorder="1" applyAlignment="1">
      <alignment horizontal="center" wrapText="1"/>
    </xf>
    <xf numFmtId="1" fontId="16" fillId="35" borderId="48" xfId="0" applyNumberFormat="1" applyFont="1" applyFill="1" applyBorder="1" applyAlignment="1">
      <alignment wrapText="1"/>
    </xf>
    <xf numFmtId="1" fontId="17" fillId="35" borderId="48" xfId="0" applyNumberFormat="1" applyFont="1" applyFill="1" applyBorder="1" applyAlignment="1">
      <alignment wrapText="1"/>
    </xf>
    <xf numFmtId="1" fontId="14" fillId="35" borderId="48" xfId="0" applyNumberFormat="1" applyFont="1" applyFill="1" applyBorder="1" applyAlignment="1">
      <alignment horizontal="center" wrapText="1"/>
    </xf>
    <xf numFmtId="1" fontId="17" fillId="35" borderId="48" xfId="0" applyNumberFormat="1" applyFont="1" applyFill="1" applyBorder="1" applyAlignment="1">
      <alignment horizontal="center" wrapText="1"/>
    </xf>
    <xf numFmtId="1" fontId="14" fillId="35" borderId="48" xfId="0" applyNumberFormat="1" applyFont="1" applyFill="1" applyBorder="1" applyAlignment="1">
      <alignment horizontal="center" vertical="center" wrapText="1"/>
    </xf>
    <xf numFmtId="1" fontId="18" fillId="35" borderId="48" xfId="0" applyNumberFormat="1" applyFont="1" applyFill="1" applyBorder="1" applyAlignment="1">
      <alignment horizontal="center" vertical="center" wrapText="1"/>
    </xf>
    <xf numFmtId="1" fontId="18" fillId="35" borderId="61" xfId="0" applyNumberFormat="1" applyFont="1" applyFill="1" applyBorder="1" applyAlignment="1">
      <alignment horizontal="center" vertical="center" wrapText="1"/>
    </xf>
    <xf numFmtId="1" fontId="14" fillId="16" borderId="48" xfId="0" applyNumberFormat="1" applyFont="1" applyFill="1" applyBorder="1" applyAlignment="1">
      <alignment horizontal="center" wrapText="1"/>
    </xf>
    <xf numFmtId="1" fontId="16" fillId="44" borderId="48" xfId="0" applyNumberFormat="1" applyFont="1" applyFill="1" applyBorder="1" applyAlignment="1">
      <alignment wrapText="1"/>
    </xf>
    <xf numFmtId="1" fontId="17" fillId="44" borderId="48" xfId="0" applyNumberFormat="1" applyFont="1" applyFill="1" applyBorder="1" applyAlignment="1">
      <alignment wrapText="1"/>
    </xf>
    <xf numFmtId="1" fontId="14" fillId="44" borderId="48" xfId="0" applyNumberFormat="1" applyFont="1" applyFill="1" applyBorder="1" applyAlignment="1">
      <alignment horizontal="center" wrapText="1"/>
    </xf>
    <xf numFmtId="1" fontId="17" fillId="44" borderId="48" xfId="0" applyNumberFormat="1" applyFont="1" applyFill="1" applyBorder="1" applyAlignment="1">
      <alignment horizontal="center" wrapText="1"/>
    </xf>
    <xf numFmtId="1" fontId="18" fillId="44" borderId="48" xfId="0" applyNumberFormat="1" applyFont="1" applyFill="1" applyBorder="1" applyAlignment="1">
      <alignment horizontal="center" wrapText="1"/>
    </xf>
    <xf numFmtId="1" fontId="18" fillId="44" borderId="48" xfId="0" applyNumberFormat="1" applyFont="1" applyFill="1" applyBorder="1" applyAlignment="1">
      <alignment horizontal="center" vertical="center" wrapText="1"/>
    </xf>
    <xf numFmtId="1" fontId="16" fillId="45" borderId="48" xfId="0" applyNumberFormat="1" applyFont="1" applyFill="1" applyBorder="1" applyAlignment="1">
      <alignment wrapText="1"/>
    </xf>
    <xf numFmtId="1" fontId="17" fillId="45" borderId="48" xfId="0" applyNumberFormat="1" applyFont="1" applyFill="1" applyBorder="1" applyAlignment="1">
      <alignment wrapText="1"/>
    </xf>
    <xf numFmtId="1" fontId="14" fillId="45" borderId="48" xfId="0" applyNumberFormat="1" applyFont="1" applyFill="1" applyBorder="1" applyAlignment="1">
      <alignment horizontal="center" wrapText="1"/>
    </xf>
    <xf numFmtId="1" fontId="17" fillId="45" borderId="48" xfId="0" applyNumberFormat="1" applyFont="1" applyFill="1" applyBorder="1" applyAlignment="1">
      <alignment horizontal="center" wrapText="1"/>
    </xf>
    <xf numFmtId="1" fontId="18" fillId="45" borderId="48" xfId="0" applyNumberFormat="1" applyFont="1" applyFill="1" applyBorder="1" applyAlignment="1">
      <alignment horizontal="center" wrapText="1"/>
    </xf>
    <xf numFmtId="1" fontId="18" fillId="45" borderId="48" xfId="0" applyNumberFormat="1" applyFont="1" applyFill="1" applyBorder="1" applyAlignment="1">
      <alignment horizontal="center" vertical="center" wrapText="1"/>
    </xf>
    <xf numFmtId="1" fontId="18" fillId="46" borderId="48" xfId="0" applyNumberFormat="1" applyFont="1" applyFill="1" applyBorder="1" applyAlignment="1">
      <alignment wrapText="1"/>
    </xf>
    <xf numFmtId="1" fontId="14" fillId="46" borderId="48" xfId="0" applyNumberFormat="1" applyFont="1" applyFill="1" applyBorder="1" applyAlignment="1">
      <alignment wrapText="1"/>
    </xf>
    <xf numFmtId="1" fontId="14" fillId="46" borderId="48" xfId="0" applyNumberFormat="1" applyFont="1" applyFill="1" applyBorder="1" applyAlignment="1">
      <alignment horizontal="center" wrapText="1"/>
    </xf>
    <xf numFmtId="1" fontId="18" fillId="16" borderId="48" xfId="0" applyNumberFormat="1" applyFont="1" applyFill="1" applyBorder="1" applyAlignment="1">
      <alignment wrapText="1"/>
    </xf>
    <xf numFmtId="1" fontId="14" fillId="16" borderId="48" xfId="0" applyNumberFormat="1" applyFont="1" applyFill="1" applyBorder="1" applyAlignment="1">
      <alignment wrapText="1"/>
    </xf>
    <xf numFmtId="1" fontId="14" fillId="16" borderId="48" xfId="0" applyNumberFormat="1" applyFont="1" applyFill="1" applyBorder="1" applyAlignment="1">
      <alignment horizontal="right" wrapText="1"/>
    </xf>
    <xf numFmtId="1" fontId="17" fillId="43" borderId="48" xfId="0" applyNumberFormat="1" applyFont="1" applyFill="1" applyBorder="1" applyAlignment="1">
      <alignment horizontal="right" wrapText="1"/>
    </xf>
    <xf numFmtId="0" fontId="2" fillId="36" borderId="39" xfId="0" applyFont="1" applyFill="1" applyBorder="1" applyAlignment="1">
      <alignment horizontal="left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vertical="center" wrapText="1"/>
    </xf>
    <xf numFmtId="0" fontId="6" fillId="34" borderId="63" xfId="0" applyFont="1" applyFill="1" applyBorder="1" applyAlignment="1">
      <alignment horizontal="left" vertical="center" wrapText="1"/>
    </xf>
    <xf numFmtId="0" fontId="6" fillId="38" borderId="63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5" xfId="0" applyNumberFormat="1" applyBorder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0" fontId="52" fillId="0" borderId="0" xfId="44" applyNumberFormat="1" applyAlignment="1" quotePrefix="1">
      <alignment horizontal="center" vertical="top" wrapText="1"/>
    </xf>
    <xf numFmtId="0" fontId="0" fillId="0" borderId="72" xfId="0" applyNumberFormat="1" applyBorder="1" applyAlignment="1">
      <alignment horizontal="center" vertical="top" wrapText="1"/>
    </xf>
    <xf numFmtId="0" fontId="0" fillId="0" borderId="68" xfId="0" applyNumberFormat="1" applyBorder="1" applyAlignment="1">
      <alignment horizontal="center" vertical="top" wrapText="1"/>
    </xf>
    <xf numFmtId="0" fontId="52" fillId="0" borderId="68" xfId="44" applyNumberFormat="1" applyBorder="1" applyAlignment="1" quotePrefix="1">
      <alignment horizontal="center" vertical="top" wrapText="1"/>
    </xf>
    <xf numFmtId="0" fontId="0" fillId="0" borderId="73" xfId="0" applyNumberFormat="1" applyBorder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2" fillId="37" borderId="12" xfId="0" applyFont="1" applyFill="1" applyBorder="1" applyAlignment="1">
      <alignment horizontal="left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7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6" fillId="37" borderId="77" xfId="0" applyFont="1" applyFill="1" applyBorder="1" applyAlignment="1">
      <alignment horizontal="center" vertical="center" wrapText="1"/>
    </xf>
    <xf numFmtId="0" fontId="6" fillId="37" borderId="78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3" borderId="76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12" fillId="0" borderId="48" xfId="0" applyNumberFormat="1" applyFont="1" applyBorder="1" applyAlignment="1">
      <alignment horizontal="center" wrapText="1"/>
    </xf>
    <xf numFmtId="176" fontId="11" fillId="40" borderId="48" xfId="0" applyNumberFormat="1" applyFont="1" applyFill="1" applyBorder="1" applyAlignment="1">
      <alignment horizontal="center" wrapText="1"/>
    </xf>
    <xf numFmtId="0" fontId="3" fillId="38" borderId="47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47" borderId="82" xfId="0" applyFont="1" applyFill="1" applyBorder="1" applyAlignment="1">
      <alignment horizontal="center" vertical="center" wrapText="1"/>
    </xf>
    <xf numFmtId="0" fontId="3" fillId="38" borderId="84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8" borderId="85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9" borderId="75" xfId="0" applyFont="1" applyFill="1" applyBorder="1" applyAlignment="1">
      <alignment horizontal="center" vertical="center" wrapText="1"/>
    </xf>
    <xf numFmtId="0" fontId="6" fillId="39" borderId="60" xfId="0" applyFont="1" applyFill="1" applyBorder="1" applyAlignment="1">
      <alignment horizontal="center" vertical="center" wrapText="1"/>
    </xf>
    <xf numFmtId="0" fontId="6" fillId="39" borderId="7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2" fillId="35" borderId="76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47" borderId="82" xfId="0" applyFont="1" applyFill="1" applyBorder="1" applyAlignment="1">
      <alignment horizontal="center" vertical="center" wrapText="1"/>
    </xf>
    <xf numFmtId="0" fontId="4" fillId="47" borderId="83" xfId="0" applyFont="1" applyFill="1" applyBorder="1" applyAlignment="1">
      <alignment horizontal="center" vertical="center" wrapText="1"/>
    </xf>
    <xf numFmtId="0" fontId="4" fillId="47" borderId="6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47" borderId="89" xfId="0" applyFont="1" applyFill="1" applyBorder="1" applyAlignment="1">
      <alignment horizontal="center" vertical="center" textRotation="90" wrapText="1"/>
    </xf>
    <xf numFmtId="0" fontId="8" fillId="47" borderId="40" xfId="0" applyFont="1" applyFill="1" applyBorder="1" applyAlignment="1">
      <alignment horizontal="center" vertical="center" textRotation="90" wrapText="1"/>
    </xf>
    <xf numFmtId="0" fontId="8" fillId="47" borderId="32" xfId="0" applyFont="1" applyFill="1" applyBorder="1" applyAlignment="1">
      <alignment horizontal="center" vertical="center" textRotation="90" wrapText="1"/>
    </xf>
    <xf numFmtId="0" fontId="3" fillId="47" borderId="82" xfId="0" applyFont="1" applyFill="1" applyBorder="1" applyAlignment="1">
      <alignment horizontal="center" vertical="center" wrapText="1"/>
    </xf>
    <xf numFmtId="0" fontId="3" fillId="47" borderId="83" xfId="0" applyFont="1" applyFill="1" applyBorder="1" applyAlignment="1">
      <alignment horizontal="center" vertical="center" wrapText="1"/>
    </xf>
    <xf numFmtId="0" fontId="3" fillId="47" borderId="62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left" vertical="center" wrapText="1"/>
    </xf>
    <xf numFmtId="0" fontId="3" fillId="33" borderId="8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3" fillId="33" borderId="89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38" borderId="77" xfId="0" applyFont="1" applyFill="1" applyBorder="1" applyAlignment="1">
      <alignment horizontal="center" vertical="center" wrapText="1"/>
    </xf>
    <xf numFmtId="0" fontId="3" fillId="38" borderId="95" xfId="0" applyFont="1" applyFill="1" applyBorder="1" applyAlignment="1">
      <alignment horizontal="center" vertical="center" wrapText="1"/>
    </xf>
    <xf numFmtId="0" fontId="3" fillId="38" borderId="84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38" borderId="76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76" xfId="0" applyFont="1" applyFill="1" applyBorder="1" applyAlignment="1">
      <alignment horizontal="left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78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38" borderId="76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1" fontId="17" fillId="35" borderId="60" xfId="0" applyNumberFormat="1" applyFont="1" applyFill="1" applyBorder="1" applyAlignment="1">
      <alignment horizontal="center" wrapText="1"/>
    </xf>
    <xf numFmtId="1" fontId="17" fillId="35" borderId="61" xfId="0" applyNumberFormat="1" applyFont="1" applyFill="1" applyBorder="1" applyAlignment="1">
      <alignment horizont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18" fillId="35" borderId="61" xfId="0" applyNumberFormat="1" applyFont="1" applyFill="1" applyBorder="1" applyAlignment="1">
      <alignment horizontal="center" vertical="center" wrapText="1"/>
    </xf>
    <xf numFmtId="1" fontId="0" fillId="0" borderId="85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11" fillId="40" borderId="96" xfId="0" applyNumberFormat="1" applyFont="1" applyFill="1" applyBorder="1" applyAlignment="1">
      <alignment horizontal="center" wrapText="1"/>
    </xf>
    <xf numFmtId="1" fontId="0" fillId="0" borderId="60" xfId="0" applyNumberFormat="1" applyBorder="1" applyAlignment="1">
      <alignment horizontal="center" wrapText="1"/>
    </xf>
    <xf numFmtId="1" fontId="11" fillId="40" borderId="60" xfId="0" applyNumberFormat="1" applyFont="1" applyFill="1" applyBorder="1" applyAlignment="1">
      <alignment horizontal="center" wrapText="1"/>
    </xf>
    <xf numFmtId="1" fontId="15" fillId="42" borderId="30" xfId="0" applyNumberFormat="1" applyFont="1" applyFill="1" applyBorder="1" applyAlignment="1">
      <alignment horizontal="center" wrapText="1"/>
    </xf>
    <xf numFmtId="1" fontId="15" fillId="42" borderId="19" xfId="0" applyNumberFormat="1" applyFont="1" applyFill="1" applyBorder="1" applyAlignment="1">
      <alignment horizontal="center" wrapText="1"/>
    </xf>
    <xf numFmtId="1" fontId="11" fillId="43" borderId="48" xfId="0" applyNumberFormat="1" applyFont="1" applyFill="1" applyBorder="1" applyAlignment="1">
      <alignment horizontal="center" wrapText="1"/>
    </xf>
    <xf numFmtId="0" fontId="70" fillId="0" borderId="60" xfId="52" applyFont="1" applyBorder="1" applyAlignment="1">
      <alignment horizontal="center" vertical="center" wrapText="1"/>
      <protection/>
    </xf>
    <xf numFmtId="0" fontId="70" fillId="0" borderId="96" xfId="52" applyFont="1" applyBorder="1" applyAlignment="1">
      <alignment horizontal="center" vertical="center" wrapText="1"/>
      <protection/>
    </xf>
    <xf numFmtId="0" fontId="70" fillId="0" borderId="61" xfId="52" applyFont="1" applyBorder="1" applyAlignment="1">
      <alignment horizontal="center" vertical="center" wrapText="1"/>
      <protection/>
    </xf>
    <xf numFmtId="0" fontId="70" fillId="0" borderId="48" xfId="52" applyFont="1" applyBorder="1" applyAlignment="1">
      <alignment horizontal="center" vertical="center" wrapText="1"/>
      <protection/>
    </xf>
    <xf numFmtId="0" fontId="72" fillId="0" borderId="48" xfId="52" applyFont="1" applyBorder="1" applyAlignment="1">
      <alignment horizontal="center" vertical="center" textRotation="90" wrapText="1"/>
      <protection/>
    </xf>
    <xf numFmtId="0" fontId="66" fillId="0" borderId="48" xfId="52" applyFont="1" applyBorder="1" applyAlignment="1">
      <alignment horizontal="center" vertical="center" wrapText="1"/>
      <protection/>
    </xf>
    <xf numFmtId="0" fontId="73" fillId="0" borderId="48" xfId="52" applyFont="1" applyBorder="1" applyAlignment="1">
      <alignment horizontal="center" vertical="center" textRotation="90" wrapText="1"/>
      <protection/>
    </xf>
    <xf numFmtId="0" fontId="71" fillId="0" borderId="48" xfId="52" applyFont="1" applyBorder="1" applyAlignment="1">
      <alignment horizontal="center" vertical="center" wrapText="1"/>
      <protection/>
    </xf>
    <xf numFmtId="0" fontId="6" fillId="38" borderId="75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77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76" xfId="0" applyFont="1" applyFill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left" vertical="center" wrapText="1"/>
    </xf>
    <xf numFmtId="0" fontId="6" fillId="38" borderId="52" xfId="0" applyFont="1" applyFill="1" applyBorder="1" applyAlignment="1">
      <alignment horizontal="center" vertical="center" wrapText="1"/>
    </xf>
    <xf numFmtId="0" fontId="6" fillId="38" borderId="61" xfId="0" applyFont="1" applyFill="1" applyBorder="1" applyAlignment="1">
      <alignment horizontal="center" vertical="center" wrapText="1"/>
    </xf>
    <xf numFmtId="0" fontId="6" fillId="38" borderId="84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niwersytet%20Medyczny\Downloads\plg_studia_i_stopnia_stacjonarne_2015-2018%2027032015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 rok 2015_2016"/>
      <sheetName val="II  rok 2016_2017"/>
      <sheetName val="III  rok2017_2018"/>
      <sheetName val="PODSUMOWANIE"/>
      <sheetName val="suma 20142017"/>
    </sheetNames>
    <sheetDataSet>
      <sheetData sheetId="2">
        <row r="25">
          <cell r="AE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1" width="5.00390625" style="1" customWidth="1"/>
    <col min="12" max="12" width="8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25390625" style="1" customWidth="1"/>
    <col min="28" max="28" width="3.25390625" style="1" bestFit="1" customWidth="1"/>
    <col min="29" max="30" width="3.875" style="1" customWidth="1"/>
    <col min="31" max="31" width="3.375" style="1" customWidth="1"/>
    <col min="32" max="33" width="3.875" style="1" customWidth="1"/>
    <col min="34" max="34" width="3.625" style="1" customWidth="1"/>
    <col min="35" max="35" width="31.375" style="1" customWidth="1"/>
    <col min="36" max="16384" width="9.125" style="1" customWidth="1"/>
  </cols>
  <sheetData>
    <row r="1" spans="1:2" ht="12.75" customHeight="1">
      <c r="A1" s="352"/>
      <c r="B1" s="353"/>
    </row>
    <row r="2" spans="1:35" ht="36.75" customHeight="1" thickBot="1">
      <c r="A2" s="358" t="s">
        <v>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23"/>
    </row>
    <row r="3" spans="1:35" ht="43.5" customHeight="1" thickBot="1">
      <c r="A3" s="392" t="s">
        <v>244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261" t="s">
        <v>239</v>
      </c>
    </row>
    <row r="4" spans="1:35" ht="14.25" customHeight="1" thickBot="1">
      <c r="A4" s="367" t="s">
        <v>18</v>
      </c>
      <c r="B4" s="409" t="s">
        <v>19</v>
      </c>
      <c r="C4" s="407" t="s">
        <v>7</v>
      </c>
      <c r="D4" s="394"/>
      <c r="E4" s="394"/>
      <c r="F4" s="394"/>
      <c r="G4" s="394"/>
      <c r="H4" s="394"/>
      <c r="I4" s="394"/>
      <c r="J4" s="394"/>
      <c r="K4" s="394"/>
      <c r="L4" s="408"/>
      <c r="M4" s="400" t="s">
        <v>10</v>
      </c>
      <c r="N4" s="401"/>
      <c r="O4" s="386" t="s">
        <v>41</v>
      </c>
      <c r="P4" s="404" t="s">
        <v>40</v>
      </c>
      <c r="Q4" s="394" t="s">
        <v>1</v>
      </c>
      <c r="R4" s="394"/>
      <c r="S4" s="394"/>
      <c r="T4" s="394"/>
      <c r="U4" s="394"/>
      <c r="V4" s="395"/>
      <c r="W4" s="407" t="s">
        <v>0</v>
      </c>
      <c r="X4" s="394"/>
      <c r="Y4" s="394"/>
      <c r="Z4" s="394"/>
      <c r="AA4" s="394"/>
      <c r="AB4" s="395"/>
      <c r="AC4" s="407" t="s">
        <v>26</v>
      </c>
      <c r="AD4" s="394"/>
      <c r="AE4" s="394"/>
      <c r="AF4" s="394"/>
      <c r="AG4" s="394"/>
      <c r="AH4" s="395"/>
      <c r="AI4" s="409" t="s">
        <v>25</v>
      </c>
    </row>
    <row r="5" spans="1:35" ht="12.75" customHeight="1" thickBot="1">
      <c r="A5" s="368"/>
      <c r="B5" s="410"/>
      <c r="C5" s="354" t="s">
        <v>30</v>
      </c>
      <c r="D5" s="355"/>
      <c r="E5" s="355"/>
      <c r="F5" s="355"/>
      <c r="G5" s="355"/>
      <c r="H5" s="363"/>
      <c r="I5" s="354" t="s">
        <v>29</v>
      </c>
      <c r="J5" s="355"/>
      <c r="K5" s="355"/>
      <c r="L5" s="359"/>
      <c r="M5" s="402"/>
      <c r="N5" s="403"/>
      <c r="O5" s="387"/>
      <c r="P5" s="405"/>
      <c r="Q5" s="396"/>
      <c r="R5" s="396"/>
      <c r="S5" s="396"/>
      <c r="T5" s="396"/>
      <c r="U5" s="396"/>
      <c r="V5" s="397"/>
      <c r="W5" s="413"/>
      <c r="X5" s="398"/>
      <c r="Y5" s="398"/>
      <c r="Z5" s="398"/>
      <c r="AA5" s="398"/>
      <c r="AB5" s="399"/>
      <c r="AC5" s="413"/>
      <c r="AD5" s="398"/>
      <c r="AE5" s="398"/>
      <c r="AF5" s="398"/>
      <c r="AG5" s="398"/>
      <c r="AH5" s="399"/>
      <c r="AI5" s="410"/>
    </row>
    <row r="6" spans="1:35" ht="12.75" customHeight="1" thickBot="1">
      <c r="A6" s="368"/>
      <c r="B6" s="410"/>
      <c r="C6" s="354" t="s">
        <v>4</v>
      </c>
      <c r="D6" s="355"/>
      <c r="E6" s="359"/>
      <c r="F6" s="354" t="s">
        <v>5</v>
      </c>
      <c r="G6" s="355"/>
      <c r="H6" s="363"/>
      <c r="I6" s="379" t="s">
        <v>31</v>
      </c>
      <c r="J6" s="379" t="s">
        <v>14</v>
      </c>
      <c r="K6" s="379" t="s">
        <v>15</v>
      </c>
      <c r="L6" s="379" t="s">
        <v>33</v>
      </c>
      <c r="M6" s="356" t="s">
        <v>13</v>
      </c>
      <c r="N6" s="357"/>
      <c r="O6" s="387"/>
      <c r="P6" s="405"/>
      <c r="Q6" s="398"/>
      <c r="R6" s="398"/>
      <c r="S6" s="398"/>
      <c r="T6" s="398"/>
      <c r="U6" s="398"/>
      <c r="V6" s="399"/>
      <c r="W6" s="356" t="s">
        <v>24</v>
      </c>
      <c r="X6" s="357"/>
      <c r="Y6" s="357"/>
      <c r="Z6" s="357"/>
      <c r="AA6" s="357"/>
      <c r="AB6" s="412"/>
      <c r="AC6" s="356" t="s">
        <v>24</v>
      </c>
      <c r="AD6" s="357"/>
      <c r="AE6" s="357"/>
      <c r="AF6" s="357"/>
      <c r="AG6" s="357"/>
      <c r="AH6" s="412"/>
      <c r="AI6" s="412"/>
    </row>
    <row r="7" spans="1:35" ht="13.5" thickBot="1">
      <c r="A7" s="369"/>
      <c r="B7" s="411"/>
      <c r="C7" s="14" t="s">
        <v>31</v>
      </c>
      <c r="D7" s="13" t="s">
        <v>14</v>
      </c>
      <c r="E7" s="13" t="s">
        <v>15</v>
      </c>
      <c r="F7" s="24" t="s">
        <v>31</v>
      </c>
      <c r="G7" s="15" t="s">
        <v>14</v>
      </c>
      <c r="H7" s="13" t="s">
        <v>15</v>
      </c>
      <c r="I7" s="380"/>
      <c r="J7" s="380"/>
      <c r="K7" s="380"/>
      <c r="L7" s="385"/>
      <c r="M7" s="14" t="s">
        <v>4</v>
      </c>
      <c r="N7" s="25" t="s">
        <v>5</v>
      </c>
      <c r="O7" s="388"/>
      <c r="P7" s="406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22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22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22</v>
      </c>
      <c r="AH7" s="13" t="s">
        <v>15</v>
      </c>
      <c r="AI7" s="411"/>
    </row>
    <row r="8" spans="1:35" ht="12.75">
      <c r="A8" s="6">
        <v>1</v>
      </c>
      <c r="B8" s="152" t="s">
        <v>84</v>
      </c>
      <c r="C8" s="54">
        <v>3</v>
      </c>
      <c r="D8" s="55"/>
      <c r="E8" s="56"/>
      <c r="F8" s="54"/>
      <c r="G8" s="57"/>
      <c r="H8" s="58"/>
      <c r="I8" s="54">
        <f>C8+F8</f>
        <v>3</v>
      </c>
      <c r="J8" s="55">
        <f>D8+G8</f>
        <v>0</v>
      </c>
      <c r="K8" s="58">
        <f>E8+H8</f>
        <v>0</v>
      </c>
      <c r="L8" s="59">
        <v>3</v>
      </c>
      <c r="M8" s="60" t="s">
        <v>42</v>
      </c>
      <c r="N8" s="61"/>
      <c r="O8" s="62">
        <v>60</v>
      </c>
      <c r="P8" s="62">
        <v>75</v>
      </c>
      <c r="Q8" s="54">
        <v>30</v>
      </c>
      <c r="R8" s="55">
        <f aca="true" t="shared" si="0" ref="R8:R13">X8+AD8</f>
        <v>0</v>
      </c>
      <c r="S8" s="55">
        <v>30</v>
      </c>
      <c r="T8" s="55">
        <f>Z8+AF8</f>
        <v>0</v>
      </c>
      <c r="U8" s="55">
        <v>15</v>
      </c>
      <c r="V8" s="58">
        <f>AB8+AH8</f>
        <v>0</v>
      </c>
      <c r="W8" s="54">
        <v>30</v>
      </c>
      <c r="X8" s="55"/>
      <c r="Y8" s="55">
        <v>30</v>
      </c>
      <c r="Z8" s="55"/>
      <c r="AA8" s="55">
        <v>15</v>
      </c>
      <c r="AB8" s="58"/>
      <c r="AC8" s="54"/>
      <c r="AD8" s="56"/>
      <c r="AE8" s="56"/>
      <c r="AF8" s="56"/>
      <c r="AG8" s="55"/>
      <c r="AH8" s="58"/>
      <c r="AI8" s="262" t="s">
        <v>43</v>
      </c>
    </row>
    <row r="9" spans="1:35" ht="23.25" customHeight="1">
      <c r="A9" s="45"/>
      <c r="B9" s="258" t="s">
        <v>226</v>
      </c>
      <c r="C9" s="110">
        <v>2</v>
      </c>
      <c r="D9" s="111"/>
      <c r="E9" s="112"/>
      <c r="F9" s="110"/>
      <c r="G9" s="113"/>
      <c r="H9" s="114"/>
      <c r="I9" s="110">
        <v>2</v>
      </c>
      <c r="J9" s="111">
        <f aca="true" t="shared" si="1" ref="J9:J38">D9+G9</f>
        <v>0</v>
      </c>
      <c r="K9" s="115">
        <f aca="true" t="shared" si="2" ref="K9:K38">E9+H9</f>
        <v>0</v>
      </c>
      <c r="L9" s="116">
        <f aca="true" t="shared" si="3" ref="L9:L38">SUM(I9:K9)</f>
        <v>2</v>
      </c>
      <c r="M9" s="306"/>
      <c r="N9" s="117"/>
      <c r="O9" s="118">
        <v>30</v>
      </c>
      <c r="P9" s="118">
        <v>50</v>
      </c>
      <c r="Q9" s="110">
        <v>10</v>
      </c>
      <c r="R9" s="111">
        <v>20</v>
      </c>
      <c r="S9" s="111">
        <v>0</v>
      </c>
      <c r="T9" s="111">
        <f aca="true" t="shared" si="4" ref="T9:T38">Z9+AF9</f>
        <v>0</v>
      </c>
      <c r="U9" s="111">
        <v>20</v>
      </c>
      <c r="V9" s="114">
        <f aca="true" t="shared" si="5" ref="V9:V38">AB9+AH9</f>
        <v>0</v>
      </c>
      <c r="W9" s="110">
        <v>10</v>
      </c>
      <c r="X9" s="111">
        <v>20</v>
      </c>
      <c r="Y9" s="111"/>
      <c r="Z9" s="111"/>
      <c r="AA9" s="111">
        <v>20</v>
      </c>
      <c r="AB9" s="114"/>
      <c r="AC9" s="110"/>
      <c r="AD9" s="112"/>
      <c r="AE9" s="112"/>
      <c r="AF9" s="112"/>
      <c r="AG9" s="111"/>
      <c r="AH9" s="112"/>
      <c r="AI9" s="50" t="s">
        <v>45</v>
      </c>
    </row>
    <row r="10" spans="1:35" ht="12.75">
      <c r="A10" s="28">
        <v>3</v>
      </c>
      <c r="B10" s="153" t="s">
        <v>85</v>
      </c>
      <c r="C10" s="110">
        <v>4</v>
      </c>
      <c r="D10" s="111">
        <v>1.5</v>
      </c>
      <c r="E10" s="112"/>
      <c r="F10" s="110">
        <v>2</v>
      </c>
      <c r="G10" s="345">
        <v>3</v>
      </c>
      <c r="H10" s="114"/>
      <c r="I10" s="110">
        <f aca="true" t="shared" si="6" ref="I10:I38">C10+F10</f>
        <v>6</v>
      </c>
      <c r="J10" s="111">
        <v>4.5</v>
      </c>
      <c r="K10" s="115">
        <f t="shared" si="2"/>
        <v>0</v>
      </c>
      <c r="L10" s="116">
        <v>10.5</v>
      </c>
      <c r="M10" s="120"/>
      <c r="N10" s="117" t="s">
        <v>46</v>
      </c>
      <c r="O10" s="118">
        <v>260</v>
      </c>
      <c r="P10" s="118">
        <v>300</v>
      </c>
      <c r="Q10" s="110">
        <v>25</v>
      </c>
      <c r="R10" s="111">
        <f t="shared" si="0"/>
        <v>0</v>
      </c>
      <c r="S10" s="111">
        <v>115</v>
      </c>
      <c r="T10" s="111">
        <v>120</v>
      </c>
      <c r="U10" s="111">
        <v>40</v>
      </c>
      <c r="V10" s="114">
        <f t="shared" si="5"/>
        <v>0</v>
      </c>
      <c r="W10" s="110">
        <v>25</v>
      </c>
      <c r="X10" s="111"/>
      <c r="Y10" s="111">
        <v>60</v>
      </c>
      <c r="Z10" s="111">
        <v>40</v>
      </c>
      <c r="AA10" s="111">
        <v>40</v>
      </c>
      <c r="AB10" s="114"/>
      <c r="AC10" s="110"/>
      <c r="AD10" s="111"/>
      <c r="AE10" s="112">
        <v>55</v>
      </c>
      <c r="AF10" s="112">
        <v>80</v>
      </c>
      <c r="AG10" s="111"/>
      <c r="AH10" s="112"/>
      <c r="AI10" s="50" t="s">
        <v>45</v>
      </c>
    </row>
    <row r="11" spans="1:35" ht="24">
      <c r="A11" s="28">
        <v>4</v>
      </c>
      <c r="B11" s="154" t="s">
        <v>86</v>
      </c>
      <c r="C11" s="90">
        <v>2.5</v>
      </c>
      <c r="D11" s="91"/>
      <c r="E11" s="94"/>
      <c r="F11" s="90">
        <v>1.5</v>
      </c>
      <c r="G11" s="100">
        <v>3</v>
      </c>
      <c r="H11" s="92"/>
      <c r="I11" s="90">
        <f>C11+F11</f>
        <v>4</v>
      </c>
      <c r="J11" s="91">
        <f t="shared" si="1"/>
        <v>3</v>
      </c>
      <c r="K11" s="95">
        <f t="shared" si="2"/>
        <v>0</v>
      </c>
      <c r="L11" s="96">
        <f t="shared" si="3"/>
        <v>7</v>
      </c>
      <c r="M11" s="97"/>
      <c r="N11" s="98" t="s">
        <v>46</v>
      </c>
      <c r="O11" s="99">
        <v>165</v>
      </c>
      <c r="P11" s="99">
        <v>180</v>
      </c>
      <c r="Q11" s="90">
        <v>10</v>
      </c>
      <c r="R11" s="91">
        <f t="shared" si="0"/>
        <v>0</v>
      </c>
      <c r="S11" s="91">
        <v>75</v>
      </c>
      <c r="T11" s="91">
        <v>80</v>
      </c>
      <c r="U11" s="91">
        <v>15</v>
      </c>
      <c r="V11" s="92">
        <f t="shared" si="5"/>
        <v>0</v>
      </c>
      <c r="W11" s="90">
        <v>10</v>
      </c>
      <c r="X11" s="91"/>
      <c r="Y11" s="91">
        <v>35</v>
      </c>
      <c r="Z11" s="91"/>
      <c r="AA11" s="91">
        <v>15</v>
      </c>
      <c r="AB11" s="92"/>
      <c r="AC11" s="90"/>
      <c r="AD11" s="91"/>
      <c r="AE11" s="94">
        <v>40</v>
      </c>
      <c r="AF11" s="94">
        <v>80</v>
      </c>
      <c r="AG11" s="91"/>
      <c r="AH11" s="94"/>
      <c r="AI11" s="53" t="s">
        <v>47</v>
      </c>
    </row>
    <row r="12" spans="1:35" ht="12.75">
      <c r="A12" s="28">
        <v>5</v>
      </c>
      <c r="B12" s="155" t="s">
        <v>87</v>
      </c>
      <c r="C12" s="78">
        <v>2</v>
      </c>
      <c r="D12" s="79"/>
      <c r="E12" s="80"/>
      <c r="F12" s="315"/>
      <c r="G12" s="81"/>
      <c r="H12" s="82"/>
      <c r="I12" s="78">
        <f>C12+F15</f>
        <v>2</v>
      </c>
      <c r="J12" s="79">
        <f t="shared" si="1"/>
        <v>0</v>
      </c>
      <c r="K12" s="83">
        <f t="shared" si="2"/>
        <v>0</v>
      </c>
      <c r="L12" s="84">
        <v>2</v>
      </c>
      <c r="M12" s="88" t="s">
        <v>46</v>
      </c>
      <c r="N12" s="85"/>
      <c r="O12" s="86">
        <v>20</v>
      </c>
      <c r="P12" s="86">
        <v>40</v>
      </c>
      <c r="Q12" s="78">
        <v>20</v>
      </c>
      <c r="R12" s="79">
        <f t="shared" si="0"/>
        <v>0</v>
      </c>
      <c r="S12" s="79">
        <v>0</v>
      </c>
      <c r="T12" s="79">
        <f t="shared" si="4"/>
        <v>0</v>
      </c>
      <c r="U12" s="79">
        <v>20</v>
      </c>
      <c r="V12" s="82">
        <f t="shared" si="5"/>
        <v>0</v>
      </c>
      <c r="W12" s="78">
        <v>20</v>
      </c>
      <c r="X12" s="79"/>
      <c r="Y12" s="79"/>
      <c r="Z12" s="79"/>
      <c r="AA12" s="79">
        <v>20</v>
      </c>
      <c r="AB12" s="82"/>
      <c r="AC12" s="78"/>
      <c r="AD12" s="79"/>
      <c r="AE12" s="80"/>
      <c r="AF12" s="80"/>
      <c r="AG12" s="79"/>
      <c r="AH12" s="80"/>
      <c r="AI12" s="49" t="s">
        <v>44</v>
      </c>
    </row>
    <row r="13" spans="1:35" ht="15.75" customHeight="1">
      <c r="A13" s="364">
        <v>6</v>
      </c>
      <c r="B13" s="155" t="s">
        <v>88</v>
      </c>
      <c r="C13" s="87"/>
      <c r="D13" s="79"/>
      <c r="E13" s="80"/>
      <c r="F13" s="78"/>
      <c r="G13" s="81"/>
      <c r="H13" s="80"/>
      <c r="I13" s="78">
        <f t="shared" si="6"/>
        <v>0</v>
      </c>
      <c r="J13" s="79">
        <f t="shared" si="1"/>
        <v>0</v>
      </c>
      <c r="K13" s="83">
        <f t="shared" si="2"/>
        <v>0</v>
      </c>
      <c r="L13" s="84">
        <f t="shared" si="3"/>
        <v>0</v>
      </c>
      <c r="M13" s="88"/>
      <c r="N13" s="85"/>
      <c r="O13" s="86">
        <f>SUM(Q13:T13)</f>
        <v>0</v>
      </c>
      <c r="P13" s="86">
        <f>SUM(Q13:V13)</f>
        <v>0</v>
      </c>
      <c r="Q13" s="78">
        <f>W13+AC13</f>
        <v>0</v>
      </c>
      <c r="R13" s="79">
        <f t="shared" si="0"/>
        <v>0</v>
      </c>
      <c r="S13" s="79">
        <f>Y13+AE13</f>
        <v>0</v>
      </c>
      <c r="T13" s="79">
        <f t="shared" si="4"/>
        <v>0</v>
      </c>
      <c r="U13" s="79">
        <f>AA13+AG13</f>
        <v>0</v>
      </c>
      <c r="V13" s="82">
        <f t="shared" si="5"/>
        <v>0</v>
      </c>
      <c r="W13" s="78"/>
      <c r="X13" s="79"/>
      <c r="Y13" s="79"/>
      <c r="Z13" s="79"/>
      <c r="AA13" s="79"/>
      <c r="AB13" s="82"/>
      <c r="AC13" s="78"/>
      <c r="AD13" s="79"/>
      <c r="AE13" s="80"/>
      <c r="AF13" s="80"/>
      <c r="AG13" s="79"/>
      <c r="AH13" s="80"/>
      <c r="AI13" s="49"/>
    </row>
    <row r="14" spans="1:35" ht="12.75">
      <c r="A14" s="365"/>
      <c r="B14" s="155" t="s">
        <v>225</v>
      </c>
      <c r="C14" s="87">
        <v>1</v>
      </c>
      <c r="D14" s="79"/>
      <c r="E14" s="80"/>
      <c r="F14" s="315"/>
      <c r="G14" s="81"/>
      <c r="H14" s="80"/>
      <c r="I14" s="78">
        <v>1</v>
      </c>
      <c r="J14" s="79">
        <f t="shared" si="1"/>
        <v>0</v>
      </c>
      <c r="K14" s="83">
        <f t="shared" si="2"/>
        <v>0</v>
      </c>
      <c r="L14" s="84">
        <v>1</v>
      </c>
      <c r="M14" s="88" t="s">
        <v>46</v>
      </c>
      <c r="N14" s="85"/>
      <c r="O14" s="86">
        <v>30</v>
      </c>
      <c r="P14" s="86">
        <v>45</v>
      </c>
      <c r="Q14" s="78">
        <v>20</v>
      </c>
      <c r="R14" s="79">
        <f aca="true" t="shared" si="7" ref="Q14:V18">X14+AD14</f>
        <v>0</v>
      </c>
      <c r="S14" s="79">
        <v>10</v>
      </c>
      <c r="T14" s="79">
        <f t="shared" si="7"/>
        <v>0</v>
      </c>
      <c r="U14" s="79">
        <v>15</v>
      </c>
      <c r="V14" s="82">
        <f t="shared" si="7"/>
        <v>0</v>
      </c>
      <c r="W14" s="78">
        <v>20</v>
      </c>
      <c r="X14" s="79"/>
      <c r="Y14" s="79">
        <v>10</v>
      </c>
      <c r="Z14" s="79"/>
      <c r="AA14" s="79">
        <v>15</v>
      </c>
      <c r="AB14" s="82"/>
      <c r="AC14" s="78"/>
      <c r="AD14" s="87"/>
      <c r="AE14" s="79"/>
      <c r="AF14" s="79"/>
      <c r="AG14" s="79"/>
      <c r="AH14" s="80"/>
      <c r="AI14" s="49" t="s">
        <v>44</v>
      </c>
    </row>
    <row r="15" spans="1:35" ht="12.75">
      <c r="A15" s="365"/>
      <c r="B15" s="155" t="s">
        <v>89</v>
      </c>
      <c r="C15" s="87">
        <v>1</v>
      </c>
      <c r="D15" s="79"/>
      <c r="E15" s="80"/>
      <c r="F15" s="78"/>
      <c r="G15" s="81"/>
      <c r="H15" s="80"/>
      <c r="I15" s="78">
        <v>1</v>
      </c>
      <c r="J15" s="79">
        <f t="shared" si="1"/>
        <v>0</v>
      </c>
      <c r="K15" s="83">
        <f t="shared" si="2"/>
        <v>0</v>
      </c>
      <c r="L15" s="84">
        <v>1</v>
      </c>
      <c r="M15" s="88" t="s">
        <v>46</v>
      </c>
      <c r="N15" s="85"/>
      <c r="O15" s="86">
        <v>30</v>
      </c>
      <c r="P15" s="86">
        <v>45</v>
      </c>
      <c r="Q15" s="78">
        <v>30</v>
      </c>
      <c r="R15" s="79">
        <f t="shared" si="7"/>
        <v>0</v>
      </c>
      <c r="S15" s="79">
        <f t="shared" si="7"/>
        <v>0</v>
      </c>
      <c r="T15" s="79">
        <f t="shared" si="7"/>
        <v>0</v>
      </c>
      <c r="U15" s="79">
        <v>15</v>
      </c>
      <c r="V15" s="82">
        <v>0</v>
      </c>
      <c r="W15" s="78">
        <v>30</v>
      </c>
      <c r="X15" s="79"/>
      <c r="Y15" s="79"/>
      <c r="Z15" s="79"/>
      <c r="AA15" s="79">
        <v>15</v>
      </c>
      <c r="AB15" s="82"/>
      <c r="AC15" s="78"/>
      <c r="AD15" s="87"/>
      <c r="AE15" s="79"/>
      <c r="AF15" s="79"/>
      <c r="AG15" s="79"/>
      <c r="AH15" s="80"/>
      <c r="AI15" s="49" t="s">
        <v>44</v>
      </c>
    </row>
    <row r="16" spans="1:35" ht="30.75" customHeight="1">
      <c r="A16" s="366"/>
      <c r="B16" s="155" t="s">
        <v>224</v>
      </c>
      <c r="C16" s="87">
        <v>1</v>
      </c>
      <c r="D16" s="79"/>
      <c r="E16" s="80"/>
      <c r="F16" s="78"/>
      <c r="G16" s="81"/>
      <c r="H16" s="80"/>
      <c r="I16" s="78">
        <v>1</v>
      </c>
      <c r="J16" s="79">
        <f t="shared" si="1"/>
        <v>0</v>
      </c>
      <c r="K16" s="83">
        <f t="shared" si="2"/>
        <v>0</v>
      </c>
      <c r="L16" s="84">
        <v>1</v>
      </c>
      <c r="M16" s="88" t="s">
        <v>46</v>
      </c>
      <c r="N16" s="85"/>
      <c r="O16" s="86">
        <v>20</v>
      </c>
      <c r="P16" s="86">
        <v>25</v>
      </c>
      <c r="Q16" s="78">
        <f t="shared" si="7"/>
        <v>0</v>
      </c>
      <c r="R16" s="79">
        <v>20</v>
      </c>
      <c r="S16" s="79">
        <f t="shared" si="7"/>
        <v>0</v>
      </c>
      <c r="T16" s="79">
        <f t="shared" si="7"/>
        <v>0</v>
      </c>
      <c r="U16" s="79">
        <v>5</v>
      </c>
      <c r="V16" s="82">
        <f t="shared" si="7"/>
        <v>0</v>
      </c>
      <c r="W16" s="78"/>
      <c r="X16" s="79">
        <v>20</v>
      </c>
      <c r="Y16" s="79"/>
      <c r="Z16" s="79"/>
      <c r="AA16" s="79">
        <v>5</v>
      </c>
      <c r="AB16" s="82"/>
      <c r="AC16" s="78"/>
      <c r="AD16" s="87"/>
      <c r="AE16" s="79"/>
      <c r="AF16" s="79"/>
      <c r="AG16" s="79"/>
      <c r="AH16" s="80"/>
      <c r="AI16" s="49" t="s">
        <v>223</v>
      </c>
    </row>
    <row r="17" spans="1:35" ht="33" customHeight="1">
      <c r="A17" s="28">
        <v>7</v>
      </c>
      <c r="B17" s="155" t="s">
        <v>90</v>
      </c>
      <c r="C17" s="87">
        <v>1</v>
      </c>
      <c r="D17" s="79"/>
      <c r="E17" s="80"/>
      <c r="F17" s="78"/>
      <c r="G17" s="81"/>
      <c r="H17" s="80"/>
      <c r="I17" s="78">
        <f t="shared" si="6"/>
        <v>1</v>
      </c>
      <c r="J17" s="79">
        <f t="shared" si="1"/>
        <v>0</v>
      </c>
      <c r="K17" s="83">
        <f t="shared" si="2"/>
        <v>0</v>
      </c>
      <c r="L17" s="84">
        <f t="shared" si="3"/>
        <v>1</v>
      </c>
      <c r="M17" s="88" t="s">
        <v>46</v>
      </c>
      <c r="N17" s="85"/>
      <c r="O17" s="86">
        <v>25</v>
      </c>
      <c r="P17" s="86">
        <v>35</v>
      </c>
      <c r="Q17" s="78">
        <v>15</v>
      </c>
      <c r="R17" s="79">
        <v>10</v>
      </c>
      <c r="S17" s="79">
        <f t="shared" si="7"/>
        <v>0</v>
      </c>
      <c r="T17" s="79">
        <f t="shared" si="7"/>
        <v>0</v>
      </c>
      <c r="U17" s="79">
        <v>10</v>
      </c>
      <c r="V17" s="82">
        <f t="shared" si="7"/>
        <v>0</v>
      </c>
      <c r="W17" s="78">
        <v>15</v>
      </c>
      <c r="X17" s="79">
        <v>10</v>
      </c>
      <c r="Y17" s="79"/>
      <c r="Z17" s="79"/>
      <c r="AA17" s="79">
        <v>10</v>
      </c>
      <c r="AB17" s="82"/>
      <c r="AC17" s="78"/>
      <c r="AD17" s="87"/>
      <c r="AE17" s="79"/>
      <c r="AF17" s="79"/>
      <c r="AG17" s="79"/>
      <c r="AH17" s="80"/>
      <c r="AI17" s="49" t="s">
        <v>48</v>
      </c>
    </row>
    <row r="18" spans="1:35" ht="21.75" customHeight="1">
      <c r="A18" s="364">
        <v>8</v>
      </c>
      <c r="B18" s="360" t="s">
        <v>91</v>
      </c>
      <c r="C18" s="87"/>
      <c r="D18" s="79"/>
      <c r="E18" s="80"/>
      <c r="F18" s="78">
        <v>1</v>
      </c>
      <c r="G18" s="81"/>
      <c r="H18" s="80"/>
      <c r="I18" s="78">
        <f t="shared" si="6"/>
        <v>1</v>
      </c>
      <c r="J18" s="79">
        <f t="shared" si="1"/>
        <v>0</v>
      </c>
      <c r="K18" s="83">
        <f t="shared" si="2"/>
        <v>0</v>
      </c>
      <c r="L18" s="84">
        <f t="shared" si="3"/>
        <v>1</v>
      </c>
      <c r="M18" s="88"/>
      <c r="N18" s="376" t="s">
        <v>42</v>
      </c>
      <c r="O18" s="86">
        <v>20</v>
      </c>
      <c r="P18" s="86">
        <v>30</v>
      </c>
      <c r="Q18" s="78">
        <v>10</v>
      </c>
      <c r="R18" s="79">
        <f t="shared" si="7"/>
        <v>0</v>
      </c>
      <c r="S18" s="79">
        <v>10</v>
      </c>
      <c r="T18" s="79">
        <f t="shared" si="7"/>
        <v>0</v>
      </c>
      <c r="U18" s="79">
        <v>10</v>
      </c>
      <c r="V18" s="82">
        <f t="shared" si="7"/>
        <v>0</v>
      </c>
      <c r="W18" s="78"/>
      <c r="X18" s="79"/>
      <c r="Y18" s="79"/>
      <c r="Z18" s="79"/>
      <c r="AA18" s="79"/>
      <c r="AB18" s="82"/>
      <c r="AC18" s="78">
        <v>10</v>
      </c>
      <c r="AD18" s="87"/>
      <c r="AE18" s="79">
        <v>10</v>
      </c>
      <c r="AF18" s="79"/>
      <c r="AG18" s="79">
        <v>10</v>
      </c>
      <c r="AH18" s="80"/>
      <c r="AI18" s="49" t="s">
        <v>181</v>
      </c>
    </row>
    <row r="19" spans="1:35" ht="21.75" customHeight="1">
      <c r="A19" s="365"/>
      <c r="B19" s="361"/>
      <c r="C19" s="87"/>
      <c r="D19" s="79"/>
      <c r="E19" s="80"/>
      <c r="F19" s="78">
        <v>1</v>
      </c>
      <c r="G19" s="81"/>
      <c r="H19" s="80"/>
      <c r="I19" s="78">
        <v>1</v>
      </c>
      <c r="J19" s="79">
        <v>0</v>
      </c>
      <c r="K19" s="83">
        <v>0</v>
      </c>
      <c r="L19" s="84">
        <v>1</v>
      </c>
      <c r="M19" s="88"/>
      <c r="N19" s="377"/>
      <c r="O19" s="86">
        <v>15</v>
      </c>
      <c r="P19" s="86">
        <v>15</v>
      </c>
      <c r="Q19" s="78">
        <v>0</v>
      </c>
      <c r="R19" s="79">
        <v>0</v>
      </c>
      <c r="S19" s="79">
        <v>15</v>
      </c>
      <c r="T19" s="79"/>
      <c r="U19" s="79"/>
      <c r="V19" s="82"/>
      <c r="W19" s="78"/>
      <c r="X19" s="79"/>
      <c r="Y19" s="79"/>
      <c r="Z19" s="79"/>
      <c r="AA19" s="79"/>
      <c r="AB19" s="82"/>
      <c r="AC19" s="78"/>
      <c r="AD19" s="87"/>
      <c r="AE19" s="87">
        <v>15</v>
      </c>
      <c r="AF19" s="87"/>
      <c r="AG19" s="79"/>
      <c r="AH19" s="80"/>
      <c r="AI19" s="49" t="s">
        <v>207</v>
      </c>
    </row>
    <row r="20" spans="1:35" ht="18" customHeight="1">
      <c r="A20" s="366"/>
      <c r="B20" s="362"/>
      <c r="C20" s="87"/>
      <c r="D20" s="79"/>
      <c r="E20" s="80"/>
      <c r="F20" s="78">
        <v>1</v>
      </c>
      <c r="G20" s="81"/>
      <c r="H20" s="80"/>
      <c r="I20" s="78">
        <v>1</v>
      </c>
      <c r="J20" s="79">
        <f t="shared" si="1"/>
        <v>0</v>
      </c>
      <c r="K20" s="83">
        <f t="shared" si="2"/>
        <v>0</v>
      </c>
      <c r="L20" s="84">
        <v>1</v>
      </c>
      <c r="M20" s="88"/>
      <c r="N20" s="378"/>
      <c r="O20" s="86">
        <v>20</v>
      </c>
      <c r="P20" s="86">
        <v>25</v>
      </c>
      <c r="Q20" s="78">
        <v>10</v>
      </c>
      <c r="R20" s="79">
        <f aca="true" t="shared" si="8" ref="R20:R38">X20+AD20</f>
        <v>0</v>
      </c>
      <c r="S20" s="79">
        <v>10</v>
      </c>
      <c r="T20" s="79">
        <f t="shared" si="4"/>
        <v>0</v>
      </c>
      <c r="U20" s="79">
        <v>5</v>
      </c>
      <c r="V20" s="82">
        <f t="shared" si="5"/>
        <v>0</v>
      </c>
      <c r="W20" s="78"/>
      <c r="X20" s="79"/>
      <c r="Y20" s="79"/>
      <c r="Z20" s="79"/>
      <c r="AA20" s="79"/>
      <c r="AB20" s="82"/>
      <c r="AC20" s="78">
        <v>10</v>
      </c>
      <c r="AD20" s="87"/>
      <c r="AE20" s="87">
        <v>10</v>
      </c>
      <c r="AF20" s="87"/>
      <c r="AG20" s="79">
        <v>5</v>
      </c>
      <c r="AH20" s="80"/>
      <c r="AI20" s="49" t="s">
        <v>48</v>
      </c>
    </row>
    <row r="21" spans="1:35" ht="24.75" customHeight="1">
      <c r="A21" s="28">
        <v>9</v>
      </c>
      <c r="B21" s="156" t="s">
        <v>92</v>
      </c>
      <c r="C21" s="63"/>
      <c r="D21" s="64"/>
      <c r="E21" s="65"/>
      <c r="F21" s="66">
        <v>2</v>
      </c>
      <c r="G21" s="64"/>
      <c r="H21" s="65"/>
      <c r="I21" s="66">
        <f t="shared" si="6"/>
        <v>2</v>
      </c>
      <c r="J21" s="64">
        <f t="shared" si="1"/>
        <v>0</v>
      </c>
      <c r="K21" s="67">
        <f t="shared" si="2"/>
        <v>0</v>
      </c>
      <c r="L21" s="68">
        <v>2</v>
      </c>
      <c r="M21" s="69"/>
      <c r="N21" s="70" t="s">
        <v>46</v>
      </c>
      <c r="O21" s="71">
        <v>40</v>
      </c>
      <c r="P21" s="71">
        <v>60</v>
      </c>
      <c r="Q21" s="66">
        <v>20</v>
      </c>
      <c r="R21" s="64">
        <f t="shared" si="8"/>
        <v>0</v>
      </c>
      <c r="S21" s="64">
        <v>20</v>
      </c>
      <c r="T21" s="64">
        <f t="shared" si="4"/>
        <v>0</v>
      </c>
      <c r="U21" s="64">
        <v>20</v>
      </c>
      <c r="V21" s="72">
        <f t="shared" si="5"/>
        <v>0</v>
      </c>
      <c r="W21" s="66"/>
      <c r="X21" s="63"/>
      <c r="Y21" s="63"/>
      <c r="Z21" s="63"/>
      <c r="AA21" s="64"/>
      <c r="AB21" s="72"/>
      <c r="AC21" s="66">
        <v>20</v>
      </c>
      <c r="AD21" s="63"/>
      <c r="AE21" s="63">
        <v>20</v>
      </c>
      <c r="AF21" s="63"/>
      <c r="AG21" s="64">
        <v>20</v>
      </c>
      <c r="AH21" s="65"/>
      <c r="AI21" s="47" t="s">
        <v>49</v>
      </c>
    </row>
    <row r="22" spans="1:35" ht="15" customHeight="1">
      <c r="A22" s="364">
        <v>10</v>
      </c>
      <c r="B22" s="157" t="s">
        <v>93</v>
      </c>
      <c r="C22" s="63"/>
      <c r="D22" s="64"/>
      <c r="E22" s="65"/>
      <c r="F22" s="66"/>
      <c r="G22" s="64"/>
      <c r="H22" s="65"/>
      <c r="I22" s="66">
        <f t="shared" si="6"/>
        <v>0</v>
      </c>
      <c r="J22" s="64">
        <f t="shared" si="1"/>
        <v>0</v>
      </c>
      <c r="K22" s="67">
        <f t="shared" si="2"/>
        <v>0</v>
      </c>
      <c r="L22" s="68">
        <f t="shared" si="3"/>
        <v>0</v>
      </c>
      <c r="M22" s="73"/>
      <c r="N22" s="70"/>
      <c r="O22" s="71">
        <f>SUM(Q22:T22)</f>
        <v>0</v>
      </c>
      <c r="P22" s="71">
        <f>SUM(Q22:V22)</f>
        <v>0</v>
      </c>
      <c r="Q22" s="66">
        <f>W22+AC22</f>
        <v>0</v>
      </c>
      <c r="R22" s="64">
        <f t="shared" si="8"/>
        <v>0</v>
      </c>
      <c r="S22" s="64">
        <f>Y22+AE22</f>
        <v>0</v>
      </c>
      <c r="T22" s="64">
        <f t="shared" si="4"/>
        <v>0</v>
      </c>
      <c r="U22" s="64">
        <f>AA22+AG22</f>
        <v>0</v>
      </c>
      <c r="V22" s="72">
        <f t="shared" si="5"/>
        <v>0</v>
      </c>
      <c r="W22" s="66"/>
      <c r="X22" s="63"/>
      <c r="Y22" s="63"/>
      <c r="Z22" s="63"/>
      <c r="AA22" s="64"/>
      <c r="AB22" s="72"/>
      <c r="AC22" s="66"/>
      <c r="AD22" s="63"/>
      <c r="AE22" s="63"/>
      <c r="AF22" s="63"/>
      <c r="AG22" s="64"/>
      <c r="AH22" s="65"/>
      <c r="AI22" s="47"/>
    </row>
    <row r="23" spans="1:35" ht="20.25" customHeight="1">
      <c r="A23" s="365"/>
      <c r="B23" s="157" t="s">
        <v>94</v>
      </c>
      <c r="C23" s="66">
        <v>1</v>
      </c>
      <c r="D23" s="64"/>
      <c r="E23" s="65"/>
      <c r="F23" s="66"/>
      <c r="G23" s="74"/>
      <c r="H23" s="72"/>
      <c r="I23" s="66">
        <v>1</v>
      </c>
      <c r="J23" s="64">
        <f t="shared" si="1"/>
        <v>0</v>
      </c>
      <c r="K23" s="67">
        <f t="shared" si="2"/>
        <v>0</v>
      </c>
      <c r="L23" s="68">
        <v>1</v>
      </c>
      <c r="M23" s="73" t="s">
        <v>46</v>
      </c>
      <c r="N23" s="75"/>
      <c r="O23" s="71">
        <v>20</v>
      </c>
      <c r="P23" s="71">
        <v>25</v>
      </c>
      <c r="Q23" s="66">
        <v>10</v>
      </c>
      <c r="R23" s="64">
        <f t="shared" si="8"/>
        <v>0</v>
      </c>
      <c r="S23" s="64">
        <v>10</v>
      </c>
      <c r="T23" s="64">
        <f t="shared" si="4"/>
        <v>0</v>
      </c>
      <c r="U23" s="64">
        <v>5</v>
      </c>
      <c r="V23" s="72">
        <f t="shared" si="5"/>
        <v>0</v>
      </c>
      <c r="W23" s="66">
        <v>10</v>
      </c>
      <c r="X23" s="64"/>
      <c r="Y23" s="64">
        <v>10</v>
      </c>
      <c r="Z23" s="64"/>
      <c r="AA23" s="64">
        <v>5</v>
      </c>
      <c r="AB23" s="72"/>
      <c r="AC23" s="66"/>
      <c r="AD23" s="63"/>
      <c r="AE23" s="63"/>
      <c r="AF23" s="63"/>
      <c r="AG23" s="64"/>
      <c r="AH23" s="65"/>
      <c r="AI23" s="47" t="s">
        <v>51</v>
      </c>
    </row>
    <row r="24" spans="1:35" ht="12.75">
      <c r="A24" s="366"/>
      <c r="B24" s="157" t="s">
        <v>95</v>
      </c>
      <c r="C24" s="63">
        <v>1</v>
      </c>
      <c r="D24" s="64"/>
      <c r="E24" s="65"/>
      <c r="F24" s="66"/>
      <c r="G24" s="65"/>
      <c r="H24" s="72"/>
      <c r="I24" s="66">
        <v>1</v>
      </c>
      <c r="J24" s="64">
        <f t="shared" si="1"/>
        <v>0</v>
      </c>
      <c r="K24" s="67">
        <f t="shared" si="2"/>
        <v>0</v>
      </c>
      <c r="L24" s="68">
        <v>1</v>
      </c>
      <c r="M24" s="76" t="s">
        <v>46</v>
      </c>
      <c r="N24" s="75"/>
      <c r="O24" s="71">
        <v>20</v>
      </c>
      <c r="P24" s="71">
        <v>25</v>
      </c>
      <c r="Q24" s="66">
        <v>10</v>
      </c>
      <c r="R24" s="64">
        <f t="shared" si="8"/>
        <v>0</v>
      </c>
      <c r="S24" s="64">
        <v>10</v>
      </c>
      <c r="T24" s="64">
        <f t="shared" si="4"/>
        <v>0</v>
      </c>
      <c r="U24" s="64">
        <f>AA24+AG24</f>
        <v>5</v>
      </c>
      <c r="V24" s="72">
        <f t="shared" si="5"/>
        <v>0</v>
      </c>
      <c r="W24" s="66">
        <v>10</v>
      </c>
      <c r="X24" s="64"/>
      <c r="Y24" s="64">
        <v>10</v>
      </c>
      <c r="Z24" s="64"/>
      <c r="AA24" s="64">
        <v>5</v>
      </c>
      <c r="AB24" s="72"/>
      <c r="AC24" s="66"/>
      <c r="AD24" s="63"/>
      <c r="AE24" s="63"/>
      <c r="AF24" s="63"/>
      <c r="AG24" s="64"/>
      <c r="AH24" s="65"/>
      <c r="AI24" s="48" t="s">
        <v>50</v>
      </c>
    </row>
    <row r="25" spans="1:35" ht="21" customHeight="1">
      <c r="A25" s="28">
        <v>11</v>
      </c>
      <c r="B25" s="157" t="s">
        <v>96</v>
      </c>
      <c r="C25" s="63">
        <v>4</v>
      </c>
      <c r="D25" s="64"/>
      <c r="E25" s="65"/>
      <c r="F25" s="66"/>
      <c r="G25" s="64"/>
      <c r="H25" s="72"/>
      <c r="I25" s="66">
        <v>4</v>
      </c>
      <c r="J25" s="64">
        <f t="shared" si="1"/>
        <v>0</v>
      </c>
      <c r="K25" s="67">
        <f t="shared" si="2"/>
        <v>0</v>
      </c>
      <c r="L25" s="68">
        <v>4</v>
      </c>
      <c r="M25" s="340" t="s">
        <v>42</v>
      </c>
      <c r="N25" s="77"/>
      <c r="O25" s="71">
        <v>75</v>
      </c>
      <c r="P25" s="71">
        <v>95</v>
      </c>
      <c r="Q25" s="66">
        <v>30</v>
      </c>
      <c r="R25" s="64">
        <f t="shared" si="8"/>
        <v>0</v>
      </c>
      <c r="S25" s="64">
        <v>45</v>
      </c>
      <c r="T25" s="64">
        <f t="shared" si="4"/>
        <v>0</v>
      </c>
      <c r="U25" s="64">
        <v>20</v>
      </c>
      <c r="V25" s="72">
        <f t="shared" si="5"/>
        <v>0</v>
      </c>
      <c r="W25" s="66">
        <v>30</v>
      </c>
      <c r="X25" s="64"/>
      <c r="Y25" s="64">
        <v>45</v>
      </c>
      <c r="Z25" s="64"/>
      <c r="AA25" s="64">
        <v>20</v>
      </c>
      <c r="AB25" s="72"/>
      <c r="AC25" s="66"/>
      <c r="AD25" s="63"/>
      <c r="AE25" s="63"/>
      <c r="AF25" s="63"/>
      <c r="AG25" s="64"/>
      <c r="AH25" s="72"/>
      <c r="AI25" s="47" t="s">
        <v>52</v>
      </c>
    </row>
    <row r="26" spans="1:35" ht="16.5" customHeight="1">
      <c r="A26" s="364">
        <v>12</v>
      </c>
      <c r="B26" s="158" t="s">
        <v>97</v>
      </c>
      <c r="C26" s="63"/>
      <c r="D26" s="64"/>
      <c r="E26" s="65"/>
      <c r="F26" s="66"/>
      <c r="G26" s="64"/>
      <c r="H26" s="72"/>
      <c r="I26" s="66">
        <f t="shared" si="6"/>
        <v>0</v>
      </c>
      <c r="J26" s="64">
        <f t="shared" si="1"/>
        <v>0</v>
      </c>
      <c r="K26" s="67">
        <f t="shared" si="2"/>
        <v>0</v>
      </c>
      <c r="L26" s="68">
        <f t="shared" si="3"/>
        <v>0</v>
      </c>
      <c r="M26" s="73"/>
      <c r="N26" s="70"/>
      <c r="O26" s="71">
        <v>0</v>
      </c>
      <c r="P26" s="71">
        <v>0</v>
      </c>
      <c r="Q26" s="66">
        <v>0</v>
      </c>
      <c r="R26" s="64">
        <f t="shared" si="8"/>
        <v>0</v>
      </c>
      <c r="S26" s="64">
        <f>Y26+AE26</f>
        <v>0</v>
      </c>
      <c r="T26" s="64">
        <f t="shared" si="4"/>
        <v>0</v>
      </c>
      <c r="U26" s="64">
        <v>0</v>
      </c>
      <c r="V26" s="72">
        <f t="shared" si="5"/>
        <v>0</v>
      </c>
      <c r="W26" s="66"/>
      <c r="X26" s="64"/>
      <c r="Y26" s="64"/>
      <c r="Z26" s="64"/>
      <c r="AA26" s="64"/>
      <c r="AB26" s="72"/>
      <c r="AC26" s="66"/>
      <c r="AD26" s="63"/>
      <c r="AE26" s="63"/>
      <c r="AF26" s="63"/>
      <c r="AG26" s="64"/>
      <c r="AH26" s="72"/>
      <c r="AI26" s="47"/>
    </row>
    <row r="27" spans="1:35" ht="24.75" customHeight="1">
      <c r="A27" s="365"/>
      <c r="B27" s="157" t="s">
        <v>98</v>
      </c>
      <c r="C27" s="66">
        <v>1</v>
      </c>
      <c r="D27" s="64"/>
      <c r="E27" s="65"/>
      <c r="F27" s="66"/>
      <c r="G27" s="74"/>
      <c r="H27" s="72"/>
      <c r="I27" s="66">
        <f t="shared" si="6"/>
        <v>1</v>
      </c>
      <c r="J27" s="64">
        <f t="shared" si="1"/>
        <v>0</v>
      </c>
      <c r="K27" s="67">
        <f t="shared" si="2"/>
        <v>0</v>
      </c>
      <c r="L27" s="68">
        <f t="shared" si="3"/>
        <v>1</v>
      </c>
      <c r="M27" s="73" t="s">
        <v>46</v>
      </c>
      <c r="N27" s="75"/>
      <c r="O27" s="71">
        <v>25</v>
      </c>
      <c r="P27" s="71">
        <v>45</v>
      </c>
      <c r="Q27" s="66">
        <v>25</v>
      </c>
      <c r="R27" s="64">
        <f t="shared" si="8"/>
        <v>0</v>
      </c>
      <c r="S27" s="64">
        <f>Y27+AE27</f>
        <v>0</v>
      </c>
      <c r="T27" s="64">
        <f t="shared" si="4"/>
        <v>0</v>
      </c>
      <c r="U27" s="64">
        <v>20</v>
      </c>
      <c r="V27" s="72">
        <f t="shared" si="5"/>
        <v>0</v>
      </c>
      <c r="W27" s="66">
        <v>25</v>
      </c>
      <c r="X27" s="64"/>
      <c r="Y27" s="64"/>
      <c r="Z27" s="64"/>
      <c r="AA27" s="64">
        <v>20</v>
      </c>
      <c r="AB27" s="72"/>
      <c r="AC27" s="66"/>
      <c r="AD27" s="63"/>
      <c r="AE27" s="63"/>
      <c r="AF27" s="63"/>
      <c r="AG27" s="64"/>
      <c r="AH27" s="65"/>
      <c r="AI27" s="47" t="s">
        <v>53</v>
      </c>
    </row>
    <row r="28" spans="1:35" ht="21.75" customHeight="1">
      <c r="A28" s="366"/>
      <c r="B28" s="157" t="s">
        <v>99</v>
      </c>
      <c r="C28" s="66">
        <v>1</v>
      </c>
      <c r="D28" s="64"/>
      <c r="E28" s="65"/>
      <c r="F28" s="66"/>
      <c r="G28" s="74"/>
      <c r="H28" s="72"/>
      <c r="I28" s="66">
        <f t="shared" si="6"/>
        <v>1</v>
      </c>
      <c r="J28" s="64">
        <f t="shared" si="1"/>
        <v>0</v>
      </c>
      <c r="K28" s="67">
        <f t="shared" si="2"/>
        <v>0</v>
      </c>
      <c r="L28" s="68">
        <f t="shared" si="3"/>
        <v>1</v>
      </c>
      <c r="M28" s="76" t="s">
        <v>46</v>
      </c>
      <c r="N28" s="75"/>
      <c r="O28" s="71">
        <v>25</v>
      </c>
      <c r="P28" s="71">
        <v>30</v>
      </c>
      <c r="Q28" s="66">
        <v>10</v>
      </c>
      <c r="R28" s="64">
        <f t="shared" si="8"/>
        <v>0</v>
      </c>
      <c r="S28" s="64">
        <v>15</v>
      </c>
      <c r="T28" s="64">
        <f t="shared" si="4"/>
        <v>0</v>
      </c>
      <c r="U28" s="64">
        <v>5</v>
      </c>
      <c r="V28" s="72">
        <f t="shared" si="5"/>
        <v>0</v>
      </c>
      <c r="W28" s="66">
        <v>10</v>
      </c>
      <c r="X28" s="64"/>
      <c r="Y28" s="64">
        <v>15</v>
      </c>
      <c r="Z28" s="64"/>
      <c r="AA28" s="64">
        <v>5</v>
      </c>
      <c r="AB28" s="72"/>
      <c r="AC28" s="66"/>
      <c r="AD28" s="63"/>
      <c r="AE28" s="63"/>
      <c r="AF28" s="63"/>
      <c r="AG28" s="64"/>
      <c r="AH28" s="65"/>
      <c r="AI28" s="47" t="s">
        <v>208</v>
      </c>
    </row>
    <row r="29" spans="1:35" ht="23.25" customHeight="1">
      <c r="A29" s="28">
        <v>13</v>
      </c>
      <c r="B29" s="155" t="s">
        <v>100</v>
      </c>
      <c r="C29" s="78">
        <v>1</v>
      </c>
      <c r="D29" s="79"/>
      <c r="E29" s="80"/>
      <c r="F29" s="78">
        <v>1.5</v>
      </c>
      <c r="G29" s="81"/>
      <c r="H29" s="82"/>
      <c r="I29" s="78">
        <f t="shared" si="6"/>
        <v>2.5</v>
      </c>
      <c r="J29" s="79">
        <f t="shared" si="1"/>
        <v>0</v>
      </c>
      <c r="K29" s="83">
        <f t="shared" si="2"/>
        <v>0</v>
      </c>
      <c r="L29" s="84">
        <f t="shared" si="3"/>
        <v>2.5</v>
      </c>
      <c r="M29" s="89"/>
      <c r="N29" s="85" t="s">
        <v>46</v>
      </c>
      <c r="O29" s="86">
        <v>60</v>
      </c>
      <c r="P29" s="86">
        <v>65</v>
      </c>
      <c r="Q29" s="78">
        <f>W29+AC29</f>
        <v>0</v>
      </c>
      <c r="R29" s="79">
        <f t="shared" si="8"/>
        <v>0</v>
      </c>
      <c r="S29" s="79">
        <v>60</v>
      </c>
      <c r="T29" s="79">
        <f t="shared" si="4"/>
        <v>0</v>
      </c>
      <c r="U29" s="79">
        <v>5</v>
      </c>
      <c r="V29" s="82">
        <f t="shared" si="5"/>
        <v>0</v>
      </c>
      <c r="W29" s="78"/>
      <c r="X29" s="79"/>
      <c r="Y29" s="79">
        <v>30</v>
      </c>
      <c r="Z29" s="79"/>
      <c r="AA29" s="79"/>
      <c r="AB29" s="82"/>
      <c r="AC29" s="78"/>
      <c r="AD29" s="87"/>
      <c r="AE29" s="87">
        <v>30</v>
      </c>
      <c r="AF29" s="87"/>
      <c r="AG29" s="79">
        <v>5</v>
      </c>
      <c r="AH29" s="80"/>
      <c r="AI29" s="49" t="s">
        <v>54</v>
      </c>
    </row>
    <row r="30" spans="1:35" ht="24">
      <c r="A30" s="28">
        <v>14</v>
      </c>
      <c r="B30" s="154" t="s">
        <v>101</v>
      </c>
      <c r="C30" s="90"/>
      <c r="D30" s="91"/>
      <c r="E30" s="92"/>
      <c r="F30" s="93">
        <v>2</v>
      </c>
      <c r="G30" s="91">
        <v>3</v>
      </c>
      <c r="H30" s="94">
        <v>3</v>
      </c>
      <c r="I30" s="90">
        <v>2</v>
      </c>
      <c r="J30" s="91">
        <f t="shared" si="1"/>
        <v>3</v>
      </c>
      <c r="K30" s="95">
        <f t="shared" si="2"/>
        <v>3</v>
      </c>
      <c r="L30" s="96">
        <f t="shared" si="3"/>
        <v>8</v>
      </c>
      <c r="M30" s="97"/>
      <c r="N30" s="98" t="s">
        <v>42</v>
      </c>
      <c r="O30" s="99">
        <v>115</v>
      </c>
      <c r="P30" s="99">
        <v>220</v>
      </c>
      <c r="Q30" s="90">
        <v>10</v>
      </c>
      <c r="R30" s="91">
        <f t="shared" si="8"/>
        <v>0</v>
      </c>
      <c r="S30" s="91">
        <v>25</v>
      </c>
      <c r="T30" s="91">
        <v>80</v>
      </c>
      <c r="U30" s="91">
        <v>25</v>
      </c>
      <c r="V30" s="92">
        <v>80</v>
      </c>
      <c r="W30" s="90"/>
      <c r="X30" s="91"/>
      <c r="Y30" s="91"/>
      <c r="Z30" s="91"/>
      <c r="AA30" s="91"/>
      <c r="AB30" s="92"/>
      <c r="AC30" s="93">
        <v>10</v>
      </c>
      <c r="AD30" s="91"/>
      <c r="AE30" s="91">
        <v>25</v>
      </c>
      <c r="AF30" s="91">
        <v>80</v>
      </c>
      <c r="AG30" s="91">
        <v>25</v>
      </c>
      <c r="AH30" s="94">
        <v>80</v>
      </c>
      <c r="AI30" s="53" t="s">
        <v>55</v>
      </c>
    </row>
    <row r="31" spans="1:35" ht="37.5" customHeight="1">
      <c r="A31" s="364">
        <v>15</v>
      </c>
      <c r="B31" s="159" t="s">
        <v>102</v>
      </c>
      <c r="C31" s="66">
        <v>1</v>
      </c>
      <c r="D31" s="64"/>
      <c r="E31" s="65"/>
      <c r="F31" s="66"/>
      <c r="G31" s="64"/>
      <c r="H31" s="72"/>
      <c r="I31" s="66">
        <f t="shared" si="6"/>
        <v>1</v>
      </c>
      <c r="J31" s="64">
        <f t="shared" si="1"/>
        <v>0</v>
      </c>
      <c r="K31" s="67">
        <f t="shared" si="2"/>
        <v>0</v>
      </c>
      <c r="L31" s="68">
        <f t="shared" si="3"/>
        <v>1</v>
      </c>
      <c r="M31" s="69" t="s">
        <v>46</v>
      </c>
      <c r="N31" s="70"/>
      <c r="O31" s="71">
        <v>20</v>
      </c>
      <c r="P31" s="71">
        <v>25</v>
      </c>
      <c r="Q31" s="66">
        <v>10</v>
      </c>
      <c r="R31" s="64">
        <f t="shared" si="8"/>
        <v>0</v>
      </c>
      <c r="S31" s="64">
        <v>10</v>
      </c>
      <c r="T31" s="64">
        <f t="shared" si="4"/>
        <v>0</v>
      </c>
      <c r="U31" s="64">
        <v>5</v>
      </c>
      <c r="V31" s="72">
        <f t="shared" si="5"/>
        <v>0</v>
      </c>
      <c r="W31" s="66">
        <v>10</v>
      </c>
      <c r="X31" s="64"/>
      <c r="Y31" s="64">
        <v>10</v>
      </c>
      <c r="Z31" s="64"/>
      <c r="AA31" s="64">
        <v>5</v>
      </c>
      <c r="AB31" s="72"/>
      <c r="AC31" s="63"/>
      <c r="AD31" s="63"/>
      <c r="AE31" s="63"/>
      <c r="AF31" s="63"/>
      <c r="AG31" s="64"/>
      <c r="AH31" s="65"/>
      <c r="AI31" s="47" t="s">
        <v>56</v>
      </c>
    </row>
    <row r="32" spans="1:35" ht="12.75">
      <c r="A32" s="366"/>
      <c r="B32" s="159" t="s">
        <v>218</v>
      </c>
      <c r="C32" s="66">
        <v>1</v>
      </c>
      <c r="D32" s="64"/>
      <c r="E32" s="65"/>
      <c r="F32" s="66"/>
      <c r="G32" s="64"/>
      <c r="H32" s="72"/>
      <c r="I32" s="66">
        <f t="shared" si="6"/>
        <v>1</v>
      </c>
      <c r="J32" s="64">
        <f t="shared" si="1"/>
        <v>0</v>
      </c>
      <c r="K32" s="67">
        <f t="shared" si="2"/>
        <v>0</v>
      </c>
      <c r="L32" s="68">
        <f t="shared" si="3"/>
        <v>1</v>
      </c>
      <c r="M32" s="69" t="s">
        <v>46</v>
      </c>
      <c r="N32" s="70"/>
      <c r="O32" s="71">
        <v>20</v>
      </c>
      <c r="P32" s="71">
        <v>25</v>
      </c>
      <c r="Q32" s="66">
        <v>10</v>
      </c>
      <c r="R32" s="64">
        <f t="shared" si="8"/>
        <v>0</v>
      </c>
      <c r="S32" s="64">
        <v>10</v>
      </c>
      <c r="T32" s="64">
        <f t="shared" si="4"/>
        <v>0</v>
      </c>
      <c r="U32" s="64">
        <v>5</v>
      </c>
      <c r="V32" s="72">
        <f t="shared" si="5"/>
        <v>0</v>
      </c>
      <c r="W32" s="66">
        <v>10</v>
      </c>
      <c r="X32" s="64"/>
      <c r="Y32" s="64">
        <v>10</v>
      </c>
      <c r="Z32" s="64"/>
      <c r="AA32" s="64">
        <v>5</v>
      </c>
      <c r="AB32" s="72"/>
      <c r="AC32" s="63"/>
      <c r="AD32" s="63"/>
      <c r="AE32" s="63"/>
      <c r="AF32" s="63"/>
      <c r="AG32" s="64"/>
      <c r="AH32" s="65"/>
      <c r="AI32" s="47" t="s">
        <v>57</v>
      </c>
    </row>
    <row r="33" spans="1:35" ht="36" customHeight="1">
      <c r="A33" s="28">
        <v>16</v>
      </c>
      <c r="B33" s="153" t="s">
        <v>123</v>
      </c>
      <c r="C33" s="121">
        <v>2</v>
      </c>
      <c r="D33" s="111">
        <v>1</v>
      </c>
      <c r="E33" s="112"/>
      <c r="F33" s="110"/>
      <c r="G33" s="112"/>
      <c r="H33" s="114"/>
      <c r="I33" s="110">
        <f t="shared" si="6"/>
        <v>2</v>
      </c>
      <c r="J33" s="111">
        <f t="shared" si="1"/>
        <v>1</v>
      </c>
      <c r="K33" s="115">
        <f t="shared" si="2"/>
        <v>0</v>
      </c>
      <c r="L33" s="116">
        <v>3</v>
      </c>
      <c r="M33" s="120" t="s">
        <v>42</v>
      </c>
      <c r="N33" s="117"/>
      <c r="O33" s="118">
        <v>35</v>
      </c>
      <c r="P33" s="118">
        <v>50</v>
      </c>
      <c r="Q33" s="121">
        <v>5</v>
      </c>
      <c r="R33" s="111">
        <v>10</v>
      </c>
      <c r="S33" s="111">
        <f>Y33+AE33</f>
        <v>0</v>
      </c>
      <c r="T33" s="111">
        <v>20</v>
      </c>
      <c r="U33" s="111">
        <v>15</v>
      </c>
      <c r="V33" s="114">
        <f t="shared" si="5"/>
        <v>0</v>
      </c>
      <c r="W33" s="110">
        <v>5</v>
      </c>
      <c r="X33" s="111">
        <v>10</v>
      </c>
      <c r="Y33" s="111"/>
      <c r="Z33" s="111">
        <v>20</v>
      </c>
      <c r="AA33" s="111">
        <v>15</v>
      </c>
      <c r="AB33" s="112"/>
      <c r="AC33" s="110"/>
      <c r="AD33" s="121"/>
      <c r="AE33" s="121"/>
      <c r="AF33" s="121"/>
      <c r="AG33" s="111"/>
      <c r="AH33" s="114"/>
      <c r="AI33" s="51" t="s">
        <v>180</v>
      </c>
    </row>
    <row r="34" spans="1:35" ht="36" customHeight="1">
      <c r="A34" s="28"/>
      <c r="B34" s="160" t="s">
        <v>103</v>
      </c>
      <c r="C34" s="119"/>
      <c r="D34" s="111"/>
      <c r="E34" s="112"/>
      <c r="F34" s="110">
        <v>2</v>
      </c>
      <c r="G34" s="113"/>
      <c r="H34" s="114"/>
      <c r="I34" s="110">
        <f t="shared" si="6"/>
        <v>2</v>
      </c>
      <c r="J34" s="111">
        <f t="shared" si="1"/>
        <v>0</v>
      </c>
      <c r="K34" s="115">
        <f t="shared" si="2"/>
        <v>0</v>
      </c>
      <c r="L34" s="116">
        <f t="shared" si="3"/>
        <v>2</v>
      </c>
      <c r="M34" s="120"/>
      <c r="N34" s="117" t="s">
        <v>42</v>
      </c>
      <c r="O34" s="118">
        <v>40</v>
      </c>
      <c r="P34" s="118">
        <v>60</v>
      </c>
      <c r="Q34" s="110">
        <v>10</v>
      </c>
      <c r="R34" s="111">
        <f t="shared" si="8"/>
        <v>0</v>
      </c>
      <c r="S34" s="111">
        <v>30</v>
      </c>
      <c r="T34" s="111">
        <f t="shared" si="4"/>
        <v>0</v>
      </c>
      <c r="U34" s="111">
        <v>20</v>
      </c>
      <c r="V34" s="114">
        <f t="shared" si="5"/>
        <v>0</v>
      </c>
      <c r="W34" s="110"/>
      <c r="X34" s="111"/>
      <c r="Y34" s="111"/>
      <c r="Z34" s="111"/>
      <c r="AA34" s="111"/>
      <c r="AB34" s="114"/>
      <c r="AC34" s="121">
        <v>10</v>
      </c>
      <c r="AD34" s="121"/>
      <c r="AE34" s="121">
        <v>30</v>
      </c>
      <c r="AF34" s="121"/>
      <c r="AG34" s="111">
        <v>20</v>
      </c>
      <c r="AH34" s="114"/>
      <c r="AI34" s="50" t="s">
        <v>58</v>
      </c>
    </row>
    <row r="35" spans="1:35" ht="44.25" customHeight="1">
      <c r="A35" s="46">
        <v>18</v>
      </c>
      <c r="B35" s="160" t="s">
        <v>104</v>
      </c>
      <c r="C35" s="119"/>
      <c r="D35" s="111"/>
      <c r="E35" s="112"/>
      <c r="F35" s="110">
        <v>1</v>
      </c>
      <c r="G35" s="113"/>
      <c r="H35" s="114"/>
      <c r="I35" s="110">
        <f t="shared" si="6"/>
        <v>1</v>
      </c>
      <c r="J35" s="111">
        <f t="shared" si="1"/>
        <v>0</v>
      </c>
      <c r="K35" s="115">
        <f t="shared" si="2"/>
        <v>0</v>
      </c>
      <c r="L35" s="116">
        <f t="shared" si="3"/>
        <v>1</v>
      </c>
      <c r="M35" s="120"/>
      <c r="N35" s="117" t="s">
        <v>46</v>
      </c>
      <c r="O35" s="118">
        <v>10</v>
      </c>
      <c r="P35" s="118">
        <v>30</v>
      </c>
      <c r="Q35" s="110">
        <v>10</v>
      </c>
      <c r="R35" s="111">
        <f t="shared" si="8"/>
        <v>0</v>
      </c>
      <c r="S35" s="111">
        <f>Y35+AE35</f>
        <v>0</v>
      </c>
      <c r="T35" s="111">
        <f t="shared" si="4"/>
        <v>0</v>
      </c>
      <c r="U35" s="111">
        <v>20</v>
      </c>
      <c r="V35" s="114">
        <f t="shared" si="5"/>
        <v>0</v>
      </c>
      <c r="W35" s="110"/>
      <c r="X35" s="111"/>
      <c r="Y35" s="111"/>
      <c r="Z35" s="111"/>
      <c r="AA35" s="111"/>
      <c r="AB35" s="114"/>
      <c r="AC35" s="121">
        <v>10</v>
      </c>
      <c r="AD35" s="121"/>
      <c r="AE35" s="121"/>
      <c r="AF35" s="121"/>
      <c r="AG35" s="111">
        <v>20</v>
      </c>
      <c r="AH35" s="112"/>
      <c r="AI35" s="51" t="s">
        <v>59</v>
      </c>
    </row>
    <row r="36" spans="1:35" ht="12.75">
      <c r="A36" s="28">
        <v>19</v>
      </c>
      <c r="B36" s="161" t="s">
        <v>214</v>
      </c>
      <c r="C36" s="122"/>
      <c r="D36" s="123"/>
      <c r="E36" s="124"/>
      <c r="F36" s="122">
        <v>0</v>
      </c>
      <c r="G36" s="125"/>
      <c r="H36" s="126"/>
      <c r="I36" s="122">
        <v>0</v>
      </c>
      <c r="J36" s="123">
        <f t="shared" si="1"/>
        <v>0</v>
      </c>
      <c r="K36" s="127">
        <f t="shared" si="2"/>
        <v>0</v>
      </c>
      <c r="L36" s="128">
        <v>0</v>
      </c>
      <c r="M36" s="129"/>
      <c r="N36" s="130"/>
      <c r="O36" s="131">
        <v>30</v>
      </c>
      <c r="P36" s="131">
        <v>30</v>
      </c>
      <c r="Q36" s="341">
        <f>W36+AC36</f>
        <v>0</v>
      </c>
      <c r="R36" s="342">
        <f t="shared" si="8"/>
        <v>0</v>
      </c>
      <c r="S36" s="123">
        <v>30</v>
      </c>
      <c r="T36" s="342">
        <f t="shared" si="4"/>
        <v>0</v>
      </c>
      <c r="U36" s="342">
        <v>0</v>
      </c>
      <c r="V36" s="343">
        <f t="shared" si="5"/>
        <v>0</v>
      </c>
      <c r="W36" s="122"/>
      <c r="X36" s="123"/>
      <c r="Y36" s="123"/>
      <c r="Z36" s="123"/>
      <c r="AA36" s="123"/>
      <c r="AB36" s="126"/>
      <c r="AC36" s="122"/>
      <c r="AD36" s="132"/>
      <c r="AE36" s="132">
        <v>30</v>
      </c>
      <c r="AF36" s="132"/>
      <c r="AG36" s="123"/>
      <c r="AH36" s="124"/>
      <c r="AI36" s="133" t="s">
        <v>183</v>
      </c>
    </row>
    <row r="37" spans="1:35" ht="13.5" thickBot="1">
      <c r="A37" s="7">
        <v>20</v>
      </c>
      <c r="B37" s="162" t="s">
        <v>82</v>
      </c>
      <c r="C37" s="101"/>
      <c r="D37" s="102"/>
      <c r="E37" s="103"/>
      <c r="F37" s="101"/>
      <c r="G37" s="104"/>
      <c r="H37" s="105"/>
      <c r="I37" s="101">
        <f>C37+F37</f>
        <v>0</v>
      </c>
      <c r="J37" s="102">
        <f>D37+G37</f>
        <v>0</v>
      </c>
      <c r="K37" s="106">
        <f>E37+H37</f>
        <v>0</v>
      </c>
      <c r="L37" s="107">
        <f>SUM(I37:K37)</f>
        <v>0</v>
      </c>
      <c r="M37" s="150" t="s">
        <v>46</v>
      </c>
      <c r="N37" s="108"/>
      <c r="O37" s="109">
        <v>4</v>
      </c>
      <c r="P37" s="109">
        <v>4</v>
      </c>
      <c r="Q37" s="290">
        <v>4</v>
      </c>
      <c r="R37" s="291">
        <f t="shared" si="8"/>
        <v>0</v>
      </c>
      <c r="S37" s="291">
        <v>0</v>
      </c>
      <c r="T37" s="291">
        <f>Z37+AF37</f>
        <v>0</v>
      </c>
      <c r="U37" s="291">
        <f>AA37+AG37</f>
        <v>0</v>
      </c>
      <c r="V37" s="297">
        <f>AB37+AH37</f>
        <v>0</v>
      </c>
      <c r="W37" s="101">
        <v>4</v>
      </c>
      <c r="X37" s="102"/>
      <c r="Y37" s="102"/>
      <c r="Z37" s="102"/>
      <c r="AA37" s="102"/>
      <c r="AB37" s="105"/>
      <c r="AC37" s="101"/>
      <c r="AD37" s="151"/>
      <c r="AE37" s="151"/>
      <c r="AF37" s="151"/>
      <c r="AG37" s="102"/>
      <c r="AH37" s="103"/>
      <c r="AI37" s="52" t="s">
        <v>181</v>
      </c>
    </row>
    <row r="38" spans="1:35" ht="16.5" customHeight="1" thickBot="1">
      <c r="A38" s="44"/>
      <c r="B38" s="284" t="s">
        <v>81</v>
      </c>
      <c r="C38" s="285"/>
      <c r="D38" s="286"/>
      <c r="E38" s="287"/>
      <c r="F38" s="285"/>
      <c r="G38" s="288"/>
      <c r="H38" s="289"/>
      <c r="I38" s="290">
        <f t="shared" si="6"/>
        <v>0</v>
      </c>
      <c r="J38" s="291">
        <f t="shared" si="1"/>
        <v>0</v>
      </c>
      <c r="K38" s="292">
        <f t="shared" si="2"/>
        <v>0</v>
      </c>
      <c r="L38" s="293">
        <f t="shared" si="3"/>
        <v>0</v>
      </c>
      <c r="M38" s="294" t="s">
        <v>46</v>
      </c>
      <c r="N38" s="295"/>
      <c r="O38" s="296">
        <v>0</v>
      </c>
      <c r="P38" s="296">
        <v>0</v>
      </c>
      <c r="Q38" s="285">
        <v>0</v>
      </c>
      <c r="R38" s="286">
        <f t="shared" si="8"/>
        <v>0</v>
      </c>
      <c r="S38" s="286">
        <v>0</v>
      </c>
      <c r="T38" s="286">
        <f t="shared" si="4"/>
        <v>0</v>
      </c>
      <c r="U38" s="286">
        <f>AA38+AG38</f>
        <v>0</v>
      </c>
      <c r="V38" s="289">
        <f t="shared" si="5"/>
        <v>0</v>
      </c>
      <c r="W38" s="290"/>
      <c r="X38" s="291"/>
      <c r="Y38" s="291"/>
      <c r="Z38" s="291"/>
      <c r="AA38" s="291"/>
      <c r="AB38" s="297"/>
      <c r="AC38" s="290"/>
      <c r="AD38" s="298"/>
      <c r="AE38" s="298"/>
      <c r="AF38" s="298"/>
      <c r="AG38" s="291"/>
      <c r="AH38" s="299"/>
      <c r="AI38" s="300" t="s">
        <v>60</v>
      </c>
    </row>
    <row r="39" spans="1:35" s="4" customFormat="1" ht="12.75" customHeight="1" thickBot="1">
      <c r="A39" s="2"/>
      <c r="B39" s="302" t="s">
        <v>233</v>
      </c>
      <c r="C39" s="14">
        <f aca="true" t="shared" si="9" ref="C39:L39">SUM(C8:C38)</f>
        <v>30.5</v>
      </c>
      <c r="D39" s="15">
        <f t="shared" si="9"/>
        <v>2.5</v>
      </c>
      <c r="E39" s="13">
        <f t="shared" si="9"/>
        <v>0</v>
      </c>
      <c r="F39" s="14">
        <f t="shared" si="9"/>
        <v>15</v>
      </c>
      <c r="G39" s="15">
        <f t="shared" si="9"/>
        <v>9</v>
      </c>
      <c r="H39" s="13">
        <f t="shared" si="9"/>
        <v>3</v>
      </c>
      <c r="I39" s="34">
        <f t="shared" si="9"/>
        <v>45.5</v>
      </c>
      <c r="J39" s="35">
        <f t="shared" si="9"/>
        <v>11.5</v>
      </c>
      <c r="K39" s="36">
        <f t="shared" si="9"/>
        <v>3</v>
      </c>
      <c r="L39" s="5">
        <f t="shared" si="9"/>
        <v>60</v>
      </c>
      <c r="M39" s="335">
        <f>COUNTIF(M8:M38,"EGZ")</f>
        <v>3</v>
      </c>
      <c r="N39" s="316">
        <f>COUNTIF(N8:N38,"EGZ")</f>
        <v>3</v>
      </c>
      <c r="O39" s="336">
        <f aca="true" t="shared" si="10" ref="O39:AH39">SUM(O8:O38)</f>
        <v>1234</v>
      </c>
      <c r="P39" s="5">
        <f t="shared" si="10"/>
        <v>1654</v>
      </c>
      <c r="Q39" s="335">
        <f t="shared" si="10"/>
        <v>344</v>
      </c>
      <c r="R39" s="335">
        <f t="shared" si="10"/>
        <v>60</v>
      </c>
      <c r="S39" s="335">
        <f t="shared" si="10"/>
        <v>530</v>
      </c>
      <c r="T39" s="335">
        <f t="shared" si="10"/>
        <v>300</v>
      </c>
      <c r="U39" s="335">
        <f t="shared" si="10"/>
        <v>340</v>
      </c>
      <c r="V39" s="318">
        <f t="shared" si="10"/>
        <v>80</v>
      </c>
      <c r="W39" s="302">
        <f t="shared" si="10"/>
        <v>274</v>
      </c>
      <c r="X39" s="302">
        <f t="shared" si="10"/>
        <v>60</v>
      </c>
      <c r="Y39" s="302">
        <f t="shared" si="10"/>
        <v>265</v>
      </c>
      <c r="Z39" s="302">
        <f t="shared" si="10"/>
        <v>60</v>
      </c>
      <c r="AA39" s="302">
        <f t="shared" si="10"/>
        <v>235</v>
      </c>
      <c r="AB39" s="302">
        <f t="shared" si="10"/>
        <v>0</v>
      </c>
      <c r="AC39" s="302">
        <f t="shared" si="10"/>
        <v>70</v>
      </c>
      <c r="AD39" s="302">
        <f t="shared" si="10"/>
        <v>0</v>
      </c>
      <c r="AE39" s="302">
        <f t="shared" si="10"/>
        <v>265</v>
      </c>
      <c r="AF39" s="302">
        <f t="shared" si="10"/>
        <v>240</v>
      </c>
      <c r="AG39" s="302">
        <f t="shared" si="10"/>
        <v>105</v>
      </c>
      <c r="AH39" s="302">
        <f t="shared" si="10"/>
        <v>80</v>
      </c>
      <c r="AI39" s="337"/>
    </row>
    <row r="40" spans="1:35" s="4" customFormat="1" ht="12.75" customHeight="1" thickBot="1">
      <c r="A40" s="2"/>
      <c r="B40" s="5" t="s">
        <v>28</v>
      </c>
      <c r="C40" s="354">
        <f>SUM(C39:E39)</f>
        <v>33</v>
      </c>
      <c r="D40" s="355"/>
      <c r="E40" s="359"/>
      <c r="F40" s="354">
        <f>SUM(F39:H39)</f>
        <v>27</v>
      </c>
      <c r="G40" s="355"/>
      <c r="H40" s="355"/>
      <c r="I40" s="37"/>
      <c r="J40" s="381" t="s">
        <v>36</v>
      </c>
      <c r="K40" s="382"/>
      <c r="L40" s="383"/>
      <c r="M40" s="370" t="s">
        <v>184</v>
      </c>
      <c r="N40" s="372"/>
      <c r="O40" s="42"/>
      <c r="P40" s="2"/>
      <c r="Q40" s="389">
        <f>SUM(Q39:T39)</f>
        <v>1234</v>
      </c>
      <c r="R40" s="390"/>
      <c r="S40" s="390"/>
      <c r="T40" s="391"/>
      <c r="U40" s="354">
        <f>SUM(U39:V39)</f>
        <v>420</v>
      </c>
      <c r="V40" s="363"/>
      <c r="W40" s="389">
        <f>SUM(W39:Z39)</f>
        <v>659</v>
      </c>
      <c r="X40" s="390"/>
      <c r="Y40" s="390"/>
      <c r="Z40" s="391"/>
      <c r="AA40" s="354">
        <f>SUM(AA39:AB39)</f>
        <v>235</v>
      </c>
      <c r="AB40" s="363"/>
      <c r="AC40" s="389">
        <f>SUM(AC39:AF39)</f>
        <v>575</v>
      </c>
      <c r="AD40" s="390"/>
      <c r="AE40" s="390"/>
      <c r="AF40" s="391"/>
      <c r="AG40" s="354">
        <f>SUM(AG39:AH39)</f>
        <v>185</v>
      </c>
      <c r="AH40" s="363"/>
      <c r="AI40" s="338"/>
    </row>
    <row r="41" spans="1:35" s="4" customFormat="1" ht="12.75" customHeight="1" thickBot="1">
      <c r="A41" s="2"/>
      <c r="B41" s="33"/>
      <c r="C41" s="33"/>
      <c r="D41" s="33"/>
      <c r="E41" s="339"/>
      <c r="F41" s="33"/>
      <c r="G41" s="33"/>
      <c r="H41" s="33"/>
      <c r="I41" s="2"/>
      <c r="J41" s="370" t="s">
        <v>34</v>
      </c>
      <c r="K41" s="371"/>
      <c r="L41" s="371"/>
      <c r="M41" s="371"/>
      <c r="N41" s="372"/>
      <c r="O41" s="41"/>
      <c r="P41" s="2"/>
      <c r="Q41" s="354">
        <f>SUM(Q40:V40)</f>
        <v>1654</v>
      </c>
      <c r="R41" s="384"/>
      <c r="S41" s="384"/>
      <c r="T41" s="384"/>
      <c r="U41" s="384"/>
      <c r="V41" s="359"/>
      <c r="W41" s="354">
        <f>W40+AA40</f>
        <v>894</v>
      </c>
      <c r="X41" s="384"/>
      <c r="Y41" s="384"/>
      <c r="Z41" s="384"/>
      <c r="AA41" s="384"/>
      <c r="AB41" s="359"/>
      <c r="AC41" s="354">
        <f>AC40+AG40</f>
        <v>760</v>
      </c>
      <c r="AD41" s="355"/>
      <c r="AE41" s="355"/>
      <c r="AF41" s="355"/>
      <c r="AG41" s="355"/>
      <c r="AH41" s="363"/>
      <c r="AI41" s="338"/>
    </row>
    <row r="42" spans="1:35" ht="12.75" customHeight="1" thickBot="1">
      <c r="A42" s="307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3"/>
      <c r="R42" s="33"/>
      <c r="S42" s="33"/>
      <c r="T42" s="33"/>
      <c r="U42" s="33"/>
      <c r="V42" s="344"/>
      <c r="W42" s="1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38"/>
    </row>
    <row r="43" spans="1:35" ht="12.75">
      <c r="A43" s="309" t="s">
        <v>39</v>
      </c>
      <c r="B43" s="308"/>
      <c r="C43" s="373" t="s">
        <v>21</v>
      </c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5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2.75">
      <c r="A44" s="309" t="s">
        <v>32</v>
      </c>
      <c r="B44" s="304"/>
      <c r="C44" s="349" t="s">
        <v>8</v>
      </c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1"/>
      <c r="R44" s="29" t="s">
        <v>23</v>
      </c>
      <c r="S44" s="16"/>
      <c r="T44" s="16"/>
      <c r="U44" s="16"/>
      <c r="V44" s="17"/>
      <c r="W44" s="21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2.75">
      <c r="A45" s="309"/>
      <c r="B45" s="304"/>
      <c r="C45" s="349" t="s">
        <v>9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1"/>
      <c r="R45" s="18" t="s">
        <v>16</v>
      </c>
      <c r="S45" s="16"/>
      <c r="T45" s="16"/>
      <c r="U45" s="17"/>
      <c r="V45" s="32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3.5" customHeight="1" thickBot="1">
      <c r="A46" s="305"/>
      <c r="B46" s="304"/>
      <c r="C46" s="349" t="s">
        <v>12</v>
      </c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1"/>
      <c r="R46" s="30" t="s">
        <v>38</v>
      </c>
      <c r="S46" s="19"/>
      <c r="T46" s="19"/>
      <c r="U46" s="20"/>
      <c r="V46" s="31"/>
      <c r="W46" s="21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2.75" customHeight="1" thickBot="1">
      <c r="A47" s="303" t="s">
        <v>17</v>
      </c>
      <c r="B47" s="310"/>
      <c r="C47" s="346" t="s">
        <v>35</v>
      </c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8"/>
      <c r="R47" s="40"/>
      <c r="S47" s="39"/>
      <c r="T47" s="39"/>
      <c r="U47" s="39"/>
      <c r="V47" s="38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ht="12.75">
      <c r="V48" s="3"/>
    </row>
  </sheetData>
  <sheetProtection/>
  <mergeCells count="50">
    <mergeCell ref="AI4:AI7"/>
    <mergeCell ref="AC6:AH6"/>
    <mergeCell ref="W4:AB5"/>
    <mergeCell ref="AC4:AH5"/>
    <mergeCell ref="AG40:AH40"/>
    <mergeCell ref="W6:AB6"/>
    <mergeCell ref="AA40:AB40"/>
    <mergeCell ref="A3:AH3"/>
    <mergeCell ref="Q4:V6"/>
    <mergeCell ref="M4:N5"/>
    <mergeCell ref="P4:P7"/>
    <mergeCell ref="I6:I7"/>
    <mergeCell ref="A26:A28"/>
    <mergeCell ref="C4:L4"/>
    <mergeCell ref="A18:A20"/>
    <mergeCell ref="B4:B7"/>
    <mergeCell ref="C5:H5"/>
    <mergeCell ref="AC41:AH41"/>
    <mergeCell ref="Q40:T40"/>
    <mergeCell ref="W40:Z40"/>
    <mergeCell ref="U40:V40"/>
    <mergeCell ref="W41:AB41"/>
    <mergeCell ref="AC40:AF40"/>
    <mergeCell ref="C45:Q45"/>
    <mergeCell ref="J40:L40"/>
    <mergeCell ref="Q41:V41"/>
    <mergeCell ref="L6:L7"/>
    <mergeCell ref="O4:O7"/>
    <mergeCell ref="M40:N40"/>
    <mergeCell ref="C44:Q44"/>
    <mergeCell ref="I5:L5"/>
    <mergeCell ref="A4:A7"/>
    <mergeCell ref="C6:E6"/>
    <mergeCell ref="J41:N41"/>
    <mergeCell ref="C43:V43"/>
    <mergeCell ref="N18:N20"/>
    <mergeCell ref="J6:J7"/>
    <mergeCell ref="K6:K7"/>
    <mergeCell ref="A13:A16"/>
    <mergeCell ref="A31:A32"/>
    <mergeCell ref="C47:Q47"/>
    <mergeCell ref="C46:Q46"/>
    <mergeCell ref="A1:B1"/>
    <mergeCell ref="F40:H40"/>
    <mergeCell ref="M6:N6"/>
    <mergeCell ref="A2:AH2"/>
    <mergeCell ref="C40:E40"/>
    <mergeCell ref="B18:B20"/>
    <mergeCell ref="F6:H6"/>
    <mergeCell ref="A22:A24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3"/>
  <sheetViews>
    <sheetView tabSelected="1" zoomScalePageLayoutView="0" workbookViewId="0" topLeftCell="B1">
      <selection activeCell="AI12" sqref="AI12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4.7539062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customWidth="1"/>
    <col min="28" max="28" width="4.00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27"/>
      <c r="B1" s="427"/>
    </row>
    <row r="2" spans="1:35" ht="36.75" customHeight="1" thickBot="1">
      <c r="A2" s="358" t="s">
        <v>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23"/>
    </row>
    <row r="3" spans="1:35" ht="43.5" customHeight="1" thickBot="1">
      <c r="A3" s="392" t="s">
        <v>237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261" t="s">
        <v>240</v>
      </c>
    </row>
    <row r="4" spans="1:35" ht="14.25" customHeight="1" thickBot="1">
      <c r="A4" s="367" t="s">
        <v>18</v>
      </c>
      <c r="B4" s="409" t="s">
        <v>19</v>
      </c>
      <c r="C4" s="407" t="s">
        <v>7</v>
      </c>
      <c r="D4" s="394"/>
      <c r="E4" s="394"/>
      <c r="F4" s="394"/>
      <c r="G4" s="394"/>
      <c r="H4" s="394"/>
      <c r="I4" s="394"/>
      <c r="J4" s="394"/>
      <c r="K4" s="394"/>
      <c r="L4" s="408"/>
      <c r="M4" s="400" t="s">
        <v>10</v>
      </c>
      <c r="N4" s="401"/>
      <c r="O4" s="386" t="s">
        <v>41</v>
      </c>
      <c r="P4" s="404" t="s">
        <v>40</v>
      </c>
      <c r="Q4" s="407" t="s">
        <v>1</v>
      </c>
      <c r="R4" s="394"/>
      <c r="S4" s="394"/>
      <c r="T4" s="394"/>
      <c r="U4" s="394"/>
      <c r="V4" s="395"/>
      <c r="W4" s="407" t="s">
        <v>79</v>
      </c>
      <c r="X4" s="394"/>
      <c r="Y4" s="394"/>
      <c r="Z4" s="394"/>
      <c r="AA4" s="394"/>
      <c r="AB4" s="395"/>
      <c r="AC4" s="407" t="s">
        <v>80</v>
      </c>
      <c r="AD4" s="394"/>
      <c r="AE4" s="394"/>
      <c r="AF4" s="394"/>
      <c r="AG4" s="394"/>
      <c r="AH4" s="395"/>
      <c r="AI4" s="424" t="s">
        <v>25</v>
      </c>
    </row>
    <row r="5" spans="1:35" ht="12.75" customHeight="1" thickBot="1">
      <c r="A5" s="368"/>
      <c r="B5" s="410"/>
      <c r="C5" s="354" t="s">
        <v>30</v>
      </c>
      <c r="D5" s="355"/>
      <c r="E5" s="355"/>
      <c r="F5" s="355"/>
      <c r="G5" s="355"/>
      <c r="H5" s="363"/>
      <c r="I5" s="354" t="s">
        <v>29</v>
      </c>
      <c r="J5" s="355"/>
      <c r="K5" s="355"/>
      <c r="L5" s="359"/>
      <c r="M5" s="402"/>
      <c r="N5" s="403"/>
      <c r="O5" s="387"/>
      <c r="P5" s="405"/>
      <c r="Q5" s="428"/>
      <c r="R5" s="396"/>
      <c r="S5" s="396"/>
      <c r="T5" s="396"/>
      <c r="U5" s="396"/>
      <c r="V5" s="397"/>
      <c r="W5" s="413"/>
      <c r="X5" s="398"/>
      <c r="Y5" s="398"/>
      <c r="Z5" s="398"/>
      <c r="AA5" s="398"/>
      <c r="AB5" s="399"/>
      <c r="AC5" s="413"/>
      <c r="AD5" s="398"/>
      <c r="AE5" s="398"/>
      <c r="AF5" s="398"/>
      <c r="AG5" s="398"/>
      <c r="AH5" s="399"/>
      <c r="AI5" s="379"/>
    </row>
    <row r="6" spans="1:35" ht="12.75" customHeight="1" thickBot="1">
      <c r="A6" s="368"/>
      <c r="B6" s="410"/>
      <c r="C6" s="354" t="s">
        <v>75</v>
      </c>
      <c r="D6" s="355"/>
      <c r="E6" s="359"/>
      <c r="F6" s="354" t="s">
        <v>76</v>
      </c>
      <c r="G6" s="355"/>
      <c r="H6" s="363"/>
      <c r="I6" s="379" t="s">
        <v>31</v>
      </c>
      <c r="J6" s="379" t="s">
        <v>14</v>
      </c>
      <c r="K6" s="379" t="s">
        <v>15</v>
      </c>
      <c r="L6" s="379" t="s">
        <v>33</v>
      </c>
      <c r="M6" s="356" t="s">
        <v>13</v>
      </c>
      <c r="N6" s="357"/>
      <c r="O6" s="387"/>
      <c r="P6" s="405"/>
      <c r="Q6" s="413"/>
      <c r="R6" s="398"/>
      <c r="S6" s="398"/>
      <c r="T6" s="398"/>
      <c r="U6" s="398"/>
      <c r="V6" s="399"/>
      <c r="W6" s="425" t="s">
        <v>24</v>
      </c>
      <c r="X6" s="426"/>
      <c r="Y6" s="426"/>
      <c r="Z6" s="426"/>
      <c r="AA6" s="426"/>
      <c r="AB6" s="411"/>
      <c r="AC6" s="425" t="s">
        <v>24</v>
      </c>
      <c r="AD6" s="426"/>
      <c r="AE6" s="426"/>
      <c r="AF6" s="426"/>
      <c r="AG6" s="426"/>
      <c r="AH6" s="411"/>
      <c r="AI6" s="379"/>
    </row>
    <row r="7" spans="1:35" ht="13.5" thickBot="1">
      <c r="A7" s="369"/>
      <c r="B7" s="411"/>
      <c r="C7" s="14" t="s">
        <v>31</v>
      </c>
      <c r="D7" s="13" t="s">
        <v>14</v>
      </c>
      <c r="E7" s="13" t="s">
        <v>15</v>
      </c>
      <c r="F7" s="24" t="s">
        <v>31</v>
      </c>
      <c r="G7" s="15" t="s">
        <v>14</v>
      </c>
      <c r="H7" s="13" t="s">
        <v>15</v>
      </c>
      <c r="I7" s="380"/>
      <c r="J7" s="380"/>
      <c r="K7" s="380"/>
      <c r="L7" s="385"/>
      <c r="M7" s="14" t="s">
        <v>75</v>
      </c>
      <c r="N7" s="25" t="s">
        <v>76</v>
      </c>
      <c r="O7" s="388"/>
      <c r="P7" s="406"/>
      <c r="Q7" s="24" t="s">
        <v>2</v>
      </c>
      <c r="R7" s="26" t="s">
        <v>3</v>
      </c>
      <c r="S7" s="26" t="s">
        <v>11</v>
      </c>
      <c r="T7" s="26" t="s">
        <v>14</v>
      </c>
      <c r="U7" s="26" t="s">
        <v>22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22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22</v>
      </c>
      <c r="AH7" s="13" t="s">
        <v>15</v>
      </c>
      <c r="AI7" s="380"/>
    </row>
    <row r="8" spans="1:35" ht="26.25" customHeight="1">
      <c r="A8" s="6">
        <v>1</v>
      </c>
      <c r="B8" s="152" t="s">
        <v>105</v>
      </c>
      <c r="C8" s="54">
        <v>1</v>
      </c>
      <c r="D8" s="55"/>
      <c r="E8" s="56"/>
      <c r="F8" s="54"/>
      <c r="G8" s="57"/>
      <c r="H8" s="58"/>
      <c r="I8" s="54">
        <f>C8+F8</f>
        <v>1</v>
      </c>
      <c r="J8" s="55">
        <f aca="true" t="shared" si="0" ref="J8:J23">D8+G8</f>
        <v>0</v>
      </c>
      <c r="K8" s="58">
        <f>E8+H8</f>
        <v>0</v>
      </c>
      <c r="L8" s="59">
        <f aca="true" t="shared" si="1" ref="L8:L22">SUM(I8:K8)</f>
        <v>1</v>
      </c>
      <c r="M8" s="60" t="s">
        <v>46</v>
      </c>
      <c r="N8" s="61"/>
      <c r="O8" s="62">
        <v>25</v>
      </c>
      <c r="P8" s="62">
        <v>35</v>
      </c>
      <c r="Q8" s="54">
        <v>15</v>
      </c>
      <c r="R8" s="55">
        <f aca="true" t="shared" si="2" ref="R8:R23">X8+AD8</f>
        <v>0</v>
      </c>
      <c r="S8" s="55">
        <v>10</v>
      </c>
      <c r="T8" s="55">
        <f>Z8+AF8</f>
        <v>0</v>
      </c>
      <c r="U8" s="55">
        <v>10</v>
      </c>
      <c r="V8" s="58">
        <f>AB8+AH8</f>
        <v>0</v>
      </c>
      <c r="W8" s="54">
        <v>15</v>
      </c>
      <c r="X8" s="55"/>
      <c r="Y8" s="55">
        <v>10</v>
      </c>
      <c r="Z8" s="55"/>
      <c r="AA8" s="55">
        <v>10</v>
      </c>
      <c r="AB8" s="58"/>
      <c r="AC8" s="54"/>
      <c r="AD8" s="56"/>
      <c r="AE8" s="56"/>
      <c r="AF8" s="56"/>
      <c r="AG8" s="55"/>
      <c r="AH8" s="58"/>
      <c r="AI8" s="260" t="s">
        <v>61</v>
      </c>
    </row>
    <row r="9" spans="1:35" ht="24">
      <c r="A9" s="28">
        <v>2</v>
      </c>
      <c r="B9" s="153" t="s">
        <v>106</v>
      </c>
      <c r="C9" s="110">
        <v>3</v>
      </c>
      <c r="D9" s="111"/>
      <c r="E9" s="112">
        <v>1.5</v>
      </c>
      <c r="F9" s="110"/>
      <c r="G9" s="113"/>
      <c r="H9" s="114">
        <v>1.5</v>
      </c>
      <c r="I9" s="110">
        <v>3</v>
      </c>
      <c r="J9" s="111"/>
      <c r="K9" s="115">
        <v>3</v>
      </c>
      <c r="L9" s="116">
        <v>6</v>
      </c>
      <c r="M9" s="120" t="s">
        <v>42</v>
      </c>
      <c r="N9" s="117"/>
      <c r="O9" s="118">
        <v>110</v>
      </c>
      <c r="P9" s="118">
        <v>215</v>
      </c>
      <c r="Q9" s="110">
        <f>W9+AC9</f>
        <v>0</v>
      </c>
      <c r="R9" s="111">
        <v>15</v>
      </c>
      <c r="S9" s="111">
        <v>55</v>
      </c>
      <c r="T9" s="111"/>
      <c r="U9" s="111">
        <v>25</v>
      </c>
      <c r="V9" s="114">
        <v>80</v>
      </c>
      <c r="W9" s="110"/>
      <c r="X9" s="111">
        <v>15</v>
      </c>
      <c r="Y9" s="111">
        <v>55</v>
      </c>
      <c r="Z9" s="111"/>
      <c r="AA9" s="111">
        <v>25</v>
      </c>
      <c r="AB9" s="114">
        <v>40</v>
      </c>
      <c r="AC9" s="110"/>
      <c r="AD9" s="111"/>
      <c r="AE9" s="112"/>
      <c r="AF9" s="112"/>
      <c r="AG9" s="111"/>
      <c r="AH9" s="114">
        <v>40</v>
      </c>
      <c r="AI9" s="50" t="s">
        <v>45</v>
      </c>
    </row>
    <row r="10" spans="1:35" ht="24">
      <c r="A10" s="45"/>
      <c r="B10" s="258"/>
      <c r="C10" s="110"/>
      <c r="D10" s="111">
        <v>1.5</v>
      </c>
      <c r="E10" s="112"/>
      <c r="F10" s="110"/>
      <c r="G10" s="113"/>
      <c r="H10" s="114"/>
      <c r="I10" s="110"/>
      <c r="J10" s="111">
        <v>1.5</v>
      </c>
      <c r="K10" s="115"/>
      <c r="L10" s="116">
        <v>1.5</v>
      </c>
      <c r="M10" s="120"/>
      <c r="N10" s="117"/>
      <c r="O10" s="118"/>
      <c r="P10" s="259"/>
      <c r="Q10" s="110"/>
      <c r="R10" s="111"/>
      <c r="S10" s="111"/>
      <c r="T10" s="111">
        <v>40</v>
      </c>
      <c r="U10" s="111"/>
      <c r="V10" s="114"/>
      <c r="W10" s="110"/>
      <c r="X10" s="111"/>
      <c r="Y10" s="111"/>
      <c r="Z10" s="111">
        <v>40</v>
      </c>
      <c r="AA10" s="111"/>
      <c r="AB10" s="114"/>
      <c r="AC10" s="110"/>
      <c r="AD10" s="111"/>
      <c r="AE10" s="112"/>
      <c r="AF10" s="112"/>
      <c r="AG10" s="111"/>
      <c r="AH10" s="114"/>
      <c r="AI10" s="50" t="s">
        <v>66</v>
      </c>
    </row>
    <row r="11" spans="1:35" ht="25.5">
      <c r="A11" s="45">
        <v>3</v>
      </c>
      <c r="B11" s="258" t="s">
        <v>227</v>
      </c>
      <c r="C11" s="110">
        <v>1</v>
      </c>
      <c r="D11" s="111"/>
      <c r="E11" s="112"/>
      <c r="F11" s="110"/>
      <c r="G11" s="113"/>
      <c r="H11" s="114"/>
      <c r="I11" s="110">
        <v>1</v>
      </c>
      <c r="J11" s="111"/>
      <c r="K11" s="115"/>
      <c r="L11" s="116">
        <v>1</v>
      </c>
      <c r="M11" s="120"/>
      <c r="N11" s="117" t="s">
        <v>46</v>
      </c>
      <c r="O11" s="118">
        <v>10</v>
      </c>
      <c r="P11" s="259">
        <v>15</v>
      </c>
      <c r="Q11" s="110">
        <v>10</v>
      </c>
      <c r="R11" s="111"/>
      <c r="S11" s="111"/>
      <c r="T11" s="111"/>
      <c r="U11" s="111">
        <v>5</v>
      </c>
      <c r="V11" s="114"/>
      <c r="W11" s="110">
        <v>10</v>
      </c>
      <c r="X11" s="111"/>
      <c r="Y11" s="111"/>
      <c r="Z11" s="111"/>
      <c r="AA11" s="111">
        <v>5</v>
      </c>
      <c r="AB11" s="114"/>
      <c r="AC11" s="110"/>
      <c r="AD11" s="111"/>
      <c r="AE11" s="112"/>
      <c r="AF11" s="112"/>
      <c r="AG11" s="111"/>
      <c r="AH11" s="112"/>
      <c r="AI11" s="50" t="s">
        <v>245</v>
      </c>
    </row>
    <row r="12" spans="1:35" ht="26.25" customHeight="1">
      <c r="A12" s="45"/>
      <c r="B12" s="325" t="s">
        <v>107</v>
      </c>
      <c r="C12" s="90"/>
      <c r="D12" s="91"/>
      <c r="E12" s="94"/>
      <c r="F12" s="90">
        <v>2</v>
      </c>
      <c r="G12" s="100">
        <v>2</v>
      </c>
      <c r="H12" s="92">
        <v>2</v>
      </c>
      <c r="I12" s="90">
        <v>2</v>
      </c>
      <c r="J12" s="91">
        <f t="shared" si="0"/>
        <v>2</v>
      </c>
      <c r="K12" s="95">
        <f>E12+H12</f>
        <v>2</v>
      </c>
      <c r="L12" s="96">
        <f t="shared" si="1"/>
        <v>6</v>
      </c>
      <c r="M12" s="97"/>
      <c r="N12" s="98" t="s">
        <v>46</v>
      </c>
      <c r="O12" s="99">
        <v>65</v>
      </c>
      <c r="P12" s="327">
        <v>130</v>
      </c>
      <c r="Q12" s="90">
        <v>25</v>
      </c>
      <c r="R12" s="91">
        <f t="shared" si="2"/>
        <v>0</v>
      </c>
      <c r="S12" s="91">
        <f aca="true" t="shared" si="3" ref="S12:S22">Y12+AE12</f>
        <v>0</v>
      </c>
      <c r="T12" s="91">
        <v>40</v>
      </c>
      <c r="U12" s="91">
        <v>25</v>
      </c>
      <c r="V12" s="92">
        <v>40</v>
      </c>
      <c r="W12" s="90"/>
      <c r="X12" s="91"/>
      <c r="Y12" s="91"/>
      <c r="Z12" s="91"/>
      <c r="AA12" s="91"/>
      <c r="AB12" s="92"/>
      <c r="AC12" s="90">
        <v>25</v>
      </c>
      <c r="AD12" s="91"/>
      <c r="AE12" s="94"/>
      <c r="AF12" s="94">
        <v>40</v>
      </c>
      <c r="AG12" s="91">
        <v>25</v>
      </c>
      <c r="AH12" s="94">
        <v>40</v>
      </c>
      <c r="AI12" s="53" t="s">
        <v>62</v>
      </c>
    </row>
    <row r="13" spans="1:35" ht="23.25" customHeight="1">
      <c r="A13" s="28">
        <v>4</v>
      </c>
      <c r="B13" s="157" t="s">
        <v>228</v>
      </c>
      <c r="C13" s="66">
        <v>3</v>
      </c>
      <c r="D13" s="64"/>
      <c r="E13" s="65"/>
      <c r="F13" s="66"/>
      <c r="G13" s="74"/>
      <c r="H13" s="72"/>
      <c r="I13" s="66">
        <f>C13+F13</f>
        <v>3</v>
      </c>
      <c r="J13" s="64">
        <f t="shared" si="0"/>
        <v>0</v>
      </c>
      <c r="K13" s="67">
        <f>E13+H13</f>
        <v>0</v>
      </c>
      <c r="L13" s="68">
        <f t="shared" si="1"/>
        <v>3</v>
      </c>
      <c r="M13" s="69" t="s">
        <v>42</v>
      </c>
      <c r="N13" s="70"/>
      <c r="O13" s="71">
        <v>45</v>
      </c>
      <c r="P13" s="71">
        <v>60</v>
      </c>
      <c r="Q13" s="66">
        <v>15</v>
      </c>
      <c r="R13" s="64">
        <v>0</v>
      </c>
      <c r="S13" s="64">
        <v>30</v>
      </c>
      <c r="T13" s="64">
        <f>Z13+AF13</f>
        <v>0</v>
      </c>
      <c r="U13" s="64">
        <v>15</v>
      </c>
      <c r="V13" s="72">
        <f>AB13+AH13</f>
        <v>0</v>
      </c>
      <c r="W13" s="66">
        <v>15</v>
      </c>
      <c r="X13" s="64"/>
      <c r="Y13" s="64">
        <v>30</v>
      </c>
      <c r="Z13" s="64"/>
      <c r="AA13" s="64">
        <v>15</v>
      </c>
      <c r="AB13" s="72"/>
      <c r="AC13" s="66"/>
      <c r="AD13" s="64"/>
      <c r="AE13" s="65"/>
      <c r="AF13" s="65"/>
      <c r="AG13" s="64"/>
      <c r="AH13" s="65"/>
      <c r="AI13" s="47" t="s">
        <v>63</v>
      </c>
    </row>
    <row r="14" spans="1:35" ht="36">
      <c r="A14" s="28">
        <v>5</v>
      </c>
      <c r="B14" s="154" t="s">
        <v>108</v>
      </c>
      <c r="C14" s="90">
        <v>2</v>
      </c>
      <c r="D14" s="91">
        <v>2</v>
      </c>
      <c r="E14" s="94">
        <v>2</v>
      </c>
      <c r="F14" s="90"/>
      <c r="G14" s="100"/>
      <c r="H14" s="92"/>
      <c r="I14" s="90">
        <v>2</v>
      </c>
      <c r="J14" s="91">
        <f t="shared" si="0"/>
        <v>2</v>
      </c>
      <c r="K14" s="95">
        <v>2</v>
      </c>
      <c r="L14" s="96">
        <f t="shared" si="1"/>
        <v>6</v>
      </c>
      <c r="M14" s="97" t="s">
        <v>42</v>
      </c>
      <c r="N14" s="98"/>
      <c r="O14" s="99">
        <v>70</v>
      </c>
      <c r="P14" s="99">
        <v>140</v>
      </c>
      <c r="Q14" s="90">
        <v>30</v>
      </c>
      <c r="R14" s="91">
        <f t="shared" si="2"/>
        <v>0</v>
      </c>
      <c r="S14" s="91">
        <f t="shared" si="3"/>
        <v>0</v>
      </c>
      <c r="T14" s="91">
        <v>40</v>
      </c>
      <c r="U14" s="91">
        <v>30</v>
      </c>
      <c r="V14" s="92">
        <v>40</v>
      </c>
      <c r="W14" s="90">
        <v>30</v>
      </c>
      <c r="X14" s="91"/>
      <c r="Y14" s="91"/>
      <c r="Z14" s="91">
        <v>40</v>
      </c>
      <c r="AA14" s="91">
        <v>30</v>
      </c>
      <c r="AB14" s="92">
        <v>40</v>
      </c>
      <c r="AC14" s="90"/>
      <c r="AD14" s="91"/>
      <c r="AE14" s="94"/>
      <c r="AF14" s="94"/>
      <c r="AG14" s="91"/>
      <c r="AH14" s="94"/>
      <c r="AI14" s="53" t="s">
        <v>64</v>
      </c>
    </row>
    <row r="15" spans="1:35" ht="12.75">
      <c r="A15" s="45">
        <v>6</v>
      </c>
      <c r="B15" s="325" t="s">
        <v>109</v>
      </c>
      <c r="C15" s="93"/>
      <c r="D15" s="91"/>
      <c r="E15" s="94"/>
      <c r="F15" s="90">
        <v>1</v>
      </c>
      <c r="G15" s="100">
        <v>2</v>
      </c>
      <c r="H15" s="94">
        <v>2</v>
      </c>
      <c r="I15" s="90">
        <v>1</v>
      </c>
      <c r="J15" s="91">
        <f t="shared" si="0"/>
        <v>2</v>
      </c>
      <c r="K15" s="95">
        <v>2</v>
      </c>
      <c r="L15" s="96">
        <v>5</v>
      </c>
      <c r="M15" s="97"/>
      <c r="N15" s="324" t="s">
        <v>46</v>
      </c>
      <c r="O15" s="327">
        <v>60</v>
      </c>
      <c r="P15" s="327">
        <v>130</v>
      </c>
      <c r="Q15" s="90">
        <v>20</v>
      </c>
      <c r="R15" s="91">
        <f t="shared" si="2"/>
        <v>0</v>
      </c>
      <c r="S15" s="91">
        <f t="shared" si="3"/>
        <v>0</v>
      </c>
      <c r="T15" s="91">
        <v>40</v>
      </c>
      <c r="U15" s="91">
        <v>30</v>
      </c>
      <c r="V15" s="92">
        <v>40</v>
      </c>
      <c r="W15" s="90"/>
      <c r="X15" s="91"/>
      <c r="Y15" s="91"/>
      <c r="Z15" s="91"/>
      <c r="AA15" s="91"/>
      <c r="AB15" s="92"/>
      <c r="AC15" s="90">
        <v>20</v>
      </c>
      <c r="AD15" s="93"/>
      <c r="AE15" s="91"/>
      <c r="AF15" s="91">
        <v>40</v>
      </c>
      <c r="AG15" s="91">
        <v>30</v>
      </c>
      <c r="AH15" s="94">
        <v>40</v>
      </c>
      <c r="AI15" s="53" t="s">
        <v>65</v>
      </c>
    </row>
    <row r="16" spans="1:35" ht="24">
      <c r="A16" s="28">
        <v>7</v>
      </c>
      <c r="B16" s="154" t="s">
        <v>110</v>
      </c>
      <c r="C16" s="93">
        <v>2</v>
      </c>
      <c r="D16" s="91">
        <v>3</v>
      </c>
      <c r="E16" s="94"/>
      <c r="F16" s="90"/>
      <c r="G16" s="100">
        <v>1</v>
      </c>
      <c r="H16" s="94">
        <v>4</v>
      </c>
      <c r="I16" s="90">
        <v>2</v>
      </c>
      <c r="J16" s="91">
        <v>4</v>
      </c>
      <c r="K16" s="95">
        <v>4</v>
      </c>
      <c r="L16" s="96">
        <f t="shared" si="1"/>
        <v>10</v>
      </c>
      <c r="M16" s="97" t="s">
        <v>46</v>
      </c>
      <c r="N16" s="98"/>
      <c r="O16" s="99">
        <v>165</v>
      </c>
      <c r="P16" s="99">
        <v>290</v>
      </c>
      <c r="Q16" s="90">
        <v>10</v>
      </c>
      <c r="R16" s="91">
        <f t="shared" si="2"/>
        <v>0</v>
      </c>
      <c r="S16" s="91">
        <v>35</v>
      </c>
      <c r="T16" s="91">
        <f>Z16+AF16</f>
        <v>120</v>
      </c>
      <c r="U16" s="91">
        <v>5</v>
      </c>
      <c r="V16" s="92">
        <v>120</v>
      </c>
      <c r="W16" s="90">
        <v>10</v>
      </c>
      <c r="X16" s="91"/>
      <c r="Y16" s="91">
        <v>35</v>
      </c>
      <c r="Z16" s="91">
        <v>80</v>
      </c>
      <c r="AA16" s="91">
        <v>5</v>
      </c>
      <c r="AB16" s="92"/>
      <c r="AC16" s="90"/>
      <c r="AD16" s="93"/>
      <c r="AE16" s="91"/>
      <c r="AF16" s="91">
        <v>40</v>
      </c>
      <c r="AG16" s="91"/>
      <c r="AH16" s="94">
        <v>120</v>
      </c>
      <c r="AI16" s="53" t="s">
        <v>213</v>
      </c>
    </row>
    <row r="17" spans="1:35" ht="24.75" customHeight="1">
      <c r="A17" s="364">
        <v>8</v>
      </c>
      <c r="B17" s="154" t="s">
        <v>111</v>
      </c>
      <c r="C17" s="93"/>
      <c r="D17" s="91"/>
      <c r="E17" s="94"/>
      <c r="F17" s="90"/>
      <c r="G17" s="100"/>
      <c r="H17" s="94"/>
      <c r="I17" s="90">
        <f>C17+F17</f>
        <v>0</v>
      </c>
      <c r="J17" s="91">
        <f t="shared" si="0"/>
        <v>0</v>
      </c>
      <c r="K17" s="95">
        <f>E17+H17</f>
        <v>0</v>
      </c>
      <c r="L17" s="96">
        <f t="shared" si="1"/>
        <v>0</v>
      </c>
      <c r="M17" s="97"/>
      <c r="N17" s="432" t="s">
        <v>42</v>
      </c>
      <c r="O17" s="99">
        <f>SUM(Q17:T17)</f>
        <v>0</v>
      </c>
      <c r="P17" s="99">
        <f>SUM(Q17:V17)</f>
        <v>0</v>
      </c>
      <c r="Q17" s="90">
        <f>W17+AC17</f>
        <v>0</v>
      </c>
      <c r="R17" s="91">
        <f t="shared" si="2"/>
        <v>0</v>
      </c>
      <c r="S17" s="91">
        <f t="shared" si="3"/>
        <v>0</v>
      </c>
      <c r="T17" s="91">
        <f>Z17+AF17</f>
        <v>0</v>
      </c>
      <c r="U17" s="91">
        <f>AA17+AG17</f>
        <v>0</v>
      </c>
      <c r="V17" s="92">
        <f>AB17+AH17</f>
        <v>0</v>
      </c>
      <c r="W17" s="90"/>
      <c r="X17" s="91"/>
      <c r="Y17" s="91"/>
      <c r="Z17" s="91"/>
      <c r="AA17" s="91"/>
      <c r="AB17" s="92"/>
      <c r="AC17" s="90"/>
      <c r="AD17" s="93"/>
      <c r="AE17" s="91"/>
      <c r="AF17" s="91"/>
      <c r="AG17" s="91"/>
      <c r="AH17" s="94"/>
      <c r="AI17" s="53"/>
    </row>
    <row r="18" spans="1:35" ht="28.5" customHeight="1">
      <c r="A18" s="365"/>
      <c r="B18" s="154" t="s">
        <v>112</v>
      </c>
      <c r="C18" s="93">
        <v>2</v>
      </c>
      <c r="D18" s="91"/>
      <c r="E18" s="94"/>
      <c r="F18" s="90">
        <v>1</v>
      </c>
      <c r="G18" s="100">
        <v>4</v>
      </c>
      <c r="H18" s="94">
        <v>7</v>
      </c>
      <c r="I18" s="90">
        <f>C18+F18</f>
        <v>3</v>
      </c>
      <c r="J18" s="91">
        <v>4</v>
      </c>
      <c r="K18" s="95">
        <v>7</v>
      </c>
      <c r="L18" s="96">
        <f t="shared" si="1"/>
        <v>14</v>
      </c>
      <c r="M18" s="97"/>
      <c r="N18" s="433"/>
      <c r="O18" s="99">
        <v>195</v>
      </c>
      <c r="P18" s="99">
        <v>425</v>
      </c>
      <c r="Q18" s="90">
        <v>35</v>
      </c>
      <c r="R18" s="91">
        <f t="shared" si="2"/>
        <v>0</v>
      </c>
      <c r="S18" s="91">
        <v>40</v>
      </c>
      <c r="T18" s="91">
        <v>120</v>
      </c>
      <c r="U18" s="91">
        <v>30</v>
      </c>
      <c r="V18" s="92">
        <v>200</v>
      </c>
      <c r="W18" s="90">
        <v>35</v>
      </c>
      <c r="X18" s="91"/>
      <c r="Y18" s="91">
        <v>20</v>
      </c>
      <c r="Z18" s="91"/>
      <c r="AA18" s="91">
        <v>30</v>
      </c>
      <c r="AB18" s="92"/>
      <c r="AC18" s="90"/>
      <c r="AD18" s="93"/>
      <c r="AE18" s="91">
        <v>20</v>
      </c>
      <c r="AF18" s="91">
        <v>120</v>
      </c>
      <c r="AG18" s="91"/>
      <c r="AH18" s="94">
        <v>200</v>
      </c>
      <c r="AI18" s="53" t="s">
        <v>66</v>
      </c>
    </row>
    <row r="19" spans="1:35" ht="28.5" customHeight="1">
      <c r="A19" s="45"/>
      <c r="B19" s="154" t="s">
        <v>119</v>
      </c>
      <c r="C19" s="93">
        <v>1</v>
      </c>
      <c r="D19" s="91"/>
      <c r="E19" s="94"/>
      <c r="F19" s="90"/>
      <c r="G19" s="100"/>
      <c r="H19" s="94"/>
      <c r="I19" s="90">
        <v>1</v>
      </c>
      <c r="J19" s="91"/>
      <c r="K19" s="95"/>
      <c r="L19" s="96">
        <v>1</v>
      </c>
      <c r="M19" s="97"/>
      <c r="N19" s="434"/>
      <c r="O19" s="99">
        <v>15</v>
      </c>
      <c r="P19" s="99">
        <v>25</v>
      </c>
      <c r="Q19" s="90">
        <v>10</v>
      </c>
      <c r="R19" s="91"/>
      <c r="S19" s="91">
        <v>5</v>
      </c>
      <c r="T19" s="91"/>
      <c r="U19" s="91">
        <v>10</v>
      </c>
      <c r="V19" s="92"/>
      <c r="W19" s="90">
        <v>10</v>
      </c>
      <c r="X19" s="91"/>
      <c r="Y19" s="91">
        <v>5</v>
      </c>
      <c r="Z19" s="91"/>
      <c r="AA19" s="91">
        <v>10</v>
      </c>
      <c r="AB19" s="92"/>
      <c r="AC19" s="90"/>
      <c r="AD19" s="93"/>
      <c r="AE19" s="93"/>
      <c r="AF19" s="93"/>
      <c r="AG19" s="91"/>
      <c r="AH19" s="94"/>
      <c r="AI19" s="53" t="s">
        <v>47</v>
      </c>
    </row>
    <row r="20" spans="1:35" ht="32.25" customHeight="1">
      <c r="A20" s="28">
        <v>9</v>
      </c>
      <c r="B20" s="154" t="s">
        <v>229</v>
      </c>
      <c r="C20" s="93">
        <v>2</v>
      </c>
      <c r="D20" s="91"/>
      <c r="E20" s="94"/>
      <c r="F20" s="90"/>
      <c r="G20" s="100"/>
      <c r="H20" s="94"/>
      <c r="I20" s="90">
        <v>2</v>
      </c>
      <c r="J20" s="91"/>
      <c r="K20" s="95"/>
      <c r="L20" s="96">
        <v>2</v>
      </c>
      <c r="M20" s="97" t="s">
        <v>46</v>
      </c>
      <c r="N20" s="326"/>
      <c r="O20" s="99">
        <v>40</v>
      </c>
      <c r="P20" s="99">
        <v>50</v>
      </c>
      <c r="Q20" s="90">
        <v>10</v>
      </c>
      <c r="R20" s="91">
        <f t="shared" si="2"/>
        <v>0</v>
      </c>
      <c r="S20" s="91">
        <v>30</v>
      </c>
      <c r="T20" s="91">
        <f>Z20+AF20</f>
        <v>0</v>
      </c>
      <c r="U20" s="91">
        <v>10</v>
      </c>
      <c r="V20" s="92">
        <f>AB20+AH20</f>
        <v>0</v>
      </c>
      <c r="W20" s="90">
        <v>10</v>
      </c>
      <c r="X20" s="91"/>
      <c r="Y20" s="91">
        <v>30</v>
      </c>
      <c r="Z20" s="91"/>
      <c r="AA20" s="91">
        <v>10</v>
      </c>
      <c r="AB20" s="92"/>
      <c r="AC20" s="90"/>
      <c r="AD20" s="93"/>
      <c r="AE20" s="93"/>
      <c r="AF20" s="93"/>
      <c r="AG20" s="91"/>
      <c r="AH20" s="94"/>
      <c r="AI20" s="53" t="s">
        <v>45</v>
      </c>
    </row>
    <row r="21" spans="1:35" ht="18" customHeight="1">
      <c r="A21" s="28">
        <v>10</v>
      </c>
      <c r="B21" s="163" t="s">
        <v>113</v>
      </c>
      <c r="C21" s="87">
        <v>1</v>
      </c>
      <c r="D21" s="79"/>
      <c r="E21" s="80"/>
      <c r="F21" s="78">
        <v>1.5</v>
      </c>
      <c r="G21" s="79"/>
      <c r="H21" s="80"/>
      <c r="I21" s="78">
        <f>C21+F21</f>
        <v>2.5</v>
      </c>
      <c r="J21" s="79">
        <f t="shared" si="0"/>
        <v>0</v>
      </c>
      <c r="K21" s="83">
        <f>E21+H21</f>
        <v>0</v>
      </c>
      <c r="L21" s="84">
        <f t="shared" si="1"/>
        <v>2.5</v>
      </c>
      <c r="M21" s="88"/>
      <c r="N21" s="85" t="s">
        <v>42</v>
      </c>
      <c r="O21" s="86">
        <v>60</v>
      </c>
      <c r="P21" s="86">
        <v>65</v>
      </c>
      <c r="Q21" s="78">
        <f>W21+AC21</f>
        <v>0</v>
      </c>
      <c r="R21" s="79">
        <f t="shared" si="2"/>
        <v>0</v>
      </c>
      <c r="S21" s="79">
        <v>60</v>
      </c>
      <c r="T21" s="79">
        <f>Z21+AF21</f>
        <v>0</v>
      </c>
      <c r="U21" s="79">
        <v>5</v>
      </c>
      <c r="V21" s="82">
        <f>AB21+AH21</f>
        <v>0</v>
      </c>
      <c r="W21" s="78"/>
      <c r="X21" s="87"/>
      <c r="Y21" s="87">
        <v>30</v>
      </c>
      <c r="Z21" s="87"/>
      <c r="AA21" s="79"/>
      <c r="AB21" s="82"/>
      <c r="AC21" s="78"/>
      <c r="AD21" s="87"/>
      <c r="AE21" s="87">
        <v>30</v>
      </c>
      <c r="AF21" s="87"/>
      <c r="AG21" s="79">
        <v>5</v>
      </c>
      <c r="AH21" s="80"/>
      <c r="AI21" s="49" t="s">
        <v>54</v>
      </c>
    </row>
    <row r="22" spans="1:35" ht="22.5" customHeight="1">
      <c r="A22" s="28">
        <v>11</v>
      </c>
      <c r="B22" s="155" t="s">
        <v>114</v>
      </c>
      <c r="C22" s="87"/>
      <c r="D22" s="79"/>
      <c r="E22" s="80"/>
      <c r="F22" s="78">
        <v>1</v>
      </c>
      <c r="G22" s="79"/>
      <c r="H22" s="80"/>
      <c r="I22" s="78">
        <f>C22+F22</f>
        <v>1</v>
      </c>
      <c r="J22" s="79">
        <f t="shared" si="0"/>
        <v>0</v>
      </c>
      <c r="K22" s="83">
        <f>E22+H22</f>
        <v>0</v>
      </c>
      <c r="L22" s="84">
        <f t="shared" si="1"/>
        <v>1</v>
      </c>
      <c r="M22" s="88"/>
      <c r="N22" s="85" t="s">
        <v>46</v>
      </c>
      <c r="O22" s="86">
        <v>15</v>
      </c>
      <c r="P22" s="86">
        <v>30</v>
      </c>
      <c r="Q22" s="78">
        <v>15</v>
      </c>
      <c r="R22" s="79">
        <f t="shared" si="2"/>
        <v>0</v>
      </c>
      <c r="S22" s="79">
        <f t="shared" si="3"/>
        <v>0</v>
      </c>
      <c r="T22" s="79">
        <f>Z22+AF22</f>
        <v>0</v>
      </c>
      <c r="U22" s="79">
        <v>15</v>
      </c>
      <c r="V22" s="82">
        <f>AB22+AH22</f>
        <v>0</v>
      </c>
      <c r="W22" s="78"/>
      <c r="X22" s="87"/>
      <c r="Y22" s="87"/>
      <c r="Z22" s="87"/>
      <c r="AA22" s="79"/>
      <c r="AB22" s="82"/>
      <c r="AC22" s="78">
        <v>15</v>
      </c>
      <c r="AD22" s="87"/>
      <c r="AE22" s="87"/>
      <c r="AF22" s="87"/>
      <c r="AG22" s="79">
        <v>15</v>
      </c>
      <c r="AH22" s="80"/>
      <c r="AI22" s="49" t="s">
        <v>206</v>
      </c>
    </row>
    <row r="23" spans="1:35" ht="51.75" customHeight="1" thickBot="1">
      <c r="A23" s="7">
        <v>30</v>
      </c>
      <c r="B23" s="161" t="s">
        <v>215</v>
      </c>
      <c r="C23" s="122">
        <v>0</v>
      </c>
      <c r="D23" s="123"/>
      <c r="E23" s="124"/>
      <c r="F23" s="122"/>
      <c r="G23" s="125"/>
      <c r="H23" s="126"/>
      <c r="I23" s="122">
        <v>0</v>
      </c>
      <c r="J23" s="123">
        <f t="shared" si="0"/>
        <v>0</v>
      </c>
      <c r="K23" s="127">
        <f>E23+H23</f>
        <v>0</v>
      </c>
      <c r="L23" s="128">
        <v>0</v>
      </c>
      <c r="M23" s="129"/>
      <c r="N23" s="135"/>
      <c r="O23" s="131">
        <v>30</v>
      </c>
      <c r="P23" s="131">
        <v>30</v>
      </c>
      <c r="Q23" s="122">
        <f>W23+AC23</f>
        <v>0</v>
      </c>
      <c r="R23" s="123">
        <f t="shared" si="2"/>
        <v>0</v>
      </c>
      <c r="S23" s="123">
        <v>30</v>
      </c>
      <c r="T23" s="123">
        <f>Z23+AF23</f>
        <v>0</v>
      </c>
      <c r="U23" s="123">
        <v>0</v>
      </c>
      <c r="V23" s="126">
        <f>AB23+AH23</f>
        <v>0</v>
      </c>
      <c r="W23" s="136"/>
      <c r="X23" s="137"/>
      <c r="Y23" s="137">
        <v>30</v>
      </c>
      <c r="Z23" s="137"/>
      <c r="AA23" s="137"/>
      <c r="AB23" s="138"/>
      <c r="AC23" s="136"/>
      <c r="AD23" s="139"/>
      <c r="AE23" s="139"/>
      <c r="AF23" s="139"/>
      <c r="AG23" s="137"/>
      <c r="AH23" s="140"/>
      <c r="AI23" s="133" t="s">
        <v>185</v>
      </c>
    </row>
    <row r="24" spans="1:35" s="4" customFormat="1" ht="12.75" customHeight="1" thickBot="1">
      <c r="A24" s="429" t="s">
        <v>6</v>
      </c>
      <c r="B24" s="430"/>
      <c r="C24" s="14">
        <f aca="true" t="shared" si="4" ref="C24:L24">SUM(C8:C23)</f>
        <v>18</v>
      </c>
      <c r="D24" s="15">
        <f t="shared" si="4"/>
        <v>6.5</v>
      </c>
      <c r="E24" s="13">
        <f t="shared" si="4"/>
        <v>3.5</v>
      </c>
      <c r="F24" s="14">
        <f t="shared" si="4"/>
        <v>6.5</v>
      </c>
      <c r="G24" s="15">
        <f t="shared" si="4"/>
        <v>9</v>
      </c>
      <c r="H24" s="311">
        <f t="shared" si="4"/>
        <v>16.5</v>
      </c>
      <c r="I24" s="34">
        <f t="shared" si="4"/>
        <v>24.5</v>
      </c>
      <c r="J24" s="35">
        <f t="shared" si="4"/>
        <v>15.5</v>
      </c>
      <c r="K24" s="36">
        <f t="shared" si="4"/>
        <v>20</v>
      </c>
      <c r="L24" s="5">
        <f t="shared" si="4"/>
        <v>60</v>
      </c>
      <c r="M24" s="335">
        <f>COUNTIF(M8:M23,"EGZ")</f>
        <v>3</v>
      </c>
      <c r="N24" s="14">
        <f>COUNTIF(N8:N23,"EGZ")</f>
        <v>2</v>
      </c>
      <c r="O24" s="323">
        <f aca="true" t="shared" si="5" ref="O24:AH24">SUM(O8:O23)</f>
        <v>905</v>
      </c>
      <c r="P24" s="5">
        <f>SUM(P8:P23)</f>
        <v>1640</v>
      </c>
      <c r="Q24" s="14">
        <f t="shared" si="5"/>
        <v>195</v>
      </c>
      <c r="R24" s="335">
        <f t="shared" si="5"/>
        <v>15</v>
      </c>
      <c r="S24" s="335">
        <f t="shared" si="5"/>
        <v>295</v>
      </c>
      <c r="T24" s="335">
        <f t="shared" si="5"/>
        <v>400</v>
      </c>
      <c r="U24" s="335">
        <f t="shared" si="5"/>
        <v>215</v>
      </c>
      <c r="V24" s="318">
        <f t="shared" si="5"/>
        <v>520</v>
      </c>
      <c r="W24" s="318">
        <f t="shared" si="5"/>
        <v>135</v>
      </c>
      <c r="X24" s="318">
        <f t="shared" si="5"/>
        <v>15</v>
      </c>
      <c r="Y24" s="318">
        <f t="shared" si="5"/>
        <v>245</v>
      </c>
      <c r="Z24" s="318">
        <f>SUM(Z8:Z23)</f>
        <v>160</v>
      </c>
      <c r="AA24" s="318">
        <f t="shared" si="5"/>
        <v>140</v>
      </c>
      <c r="AB24" s="318">
        <f t="shared" si="5"/>
        <v>80</v>
      </c>
      <c r="AC24" s="318">
        <f t="shared" si="5"/>
        <v>60</v>
      </c>
      <c r="AD24" s="318">
        <f t="shared" si="5"/>
        <v>0</v>
      </c>
      <c r="AE24" s="318">
        <f t="shared" si="5"/>
        <v>50</v>
      </c>
      <c r="AF24" s="318">
        <f t="shared" si="5"/>
        <v>240</v>
      </c>
      <c r="AG24" s="318">
        <f t="shared" si="5"/>
        <v>75</v>
      </c>
      <c r="AH24" s="318">
        <f t="shared" si="5"/>
        <v>440</v>
      </c>
      <c r="AI24" s="337"/>
    </row>
    <row r="25" spans="1:35" s="4" customFormat="1" ht="12.75" customHeight="1" thickBot="1">
      <c r="A25" s="2"/>
      <c r="B25" s="5" t="s">
        <v>28</v>
      </c>
      <c r="C25" s="354">
        <f>SUM(C24:E24)</f>
        <v>28</v>
      </c>
      <c r="D25" s="355"/>
      <c r="E25" s="359"/>
      <c r="F25" s="354">
        <f>SUM(F24:H24)</f>
        <v>32</v>
      </c>
      <c r="G25" s="355"/>
      <c r="H25" s="355"/>
      <c r="I25" s="37"/>
      <c r="J25" s="381" t="s">
        <v>36</v>
      </c>
      <c r="K25" s="382"/>
      <c r="L25" s="383"/>
      <c r="M25" s="371" t="s">
        <v>182</v>
      </c>
      <c r="N25" s="372"/>
      <c r="O25" s="42"/>
      <c r="P25" s="2"/>
      <c r="Q25" s="389">
        <f>SUM(Q24:T24)</f>
        <v>905</v>
      </c>
      <c r="R25" s="390"/>
      <c r="S25" s="390"/>
      <c r="T25" s="391"/>
      <c r="U25" s="354">
        <f>SUM(U24:V24)</f>
        <v>735</v>
      </c>
      <c r="V25" s="363"/>
      <c r="W25" s="389">
        <f>SUM(W24:Z24)</f>
        <v>555</v>
      </c>
      <c r="X25" s="390"/>
      <c r="Y25" s="390"/>
      <c r="Z25" s="391"/>
      <c r="AA25" s="354">
        <f>SUM(AA24:AB24)</f>
        <v>220</v>
      </c>
      <c r="AB25" s="363"/>
      <c r="AC25" s="389">
        <f>SUM(AC24:AF24)</f>
        <v>350</v>
      </c>
      <c r="AD25" s="390"/>
      <c r="AE25" s="390"/>
      <c r="AF25" s="391"/>
      <c r="AG25" s="354">
        <f>SUM(AG24:AH24)</f>
        <v>515</v>
      </c>
      <c r="AH25" s="363"/>
      <c r="AI25" s="338"/>
    </row>
    <row r="26" spans="1:35" s="4" customFormat="1" ht="12.75" customHeight="1" thickBot="1">
      <c r="A26" s="2"/>
      <c r="B26" s="33"/>
      <c r="C26" s="33"/>
      <c r="D26" s="33"/>
      <c r="E26" s="339"/>
      <c r="F26" s="33"/>
      <c r="G26" s="33"/>
      <c r="H26" s="33"/>
      <c r="I26" s="2"/>
      <c r="J26" s="370" t="s">
        <v>34</v>
      </c>
      <c r="K26" s="435"/>
      <c r="L26" s="435"/>
      <c r="M26" s="435"/>
      <c r="N26" s="436"/>
      <c r="O26" s="41"/>
      <c r="P26" s="2"/>
      <c r="Q26" s="354">
        <f>SUM(Q25:V25)</f>
        <v>1640</v>
      </c>
      <c r="R26" s="355"/>
      <c r="S26" s="355"/>
      <c r="T26" s="355"/>
      <c r="U26" s="355"/>
      <c r="V26" s="363"/>
      <c r="W26" s="354">
        <f>W25+AA25</f>
        <v>775</v>
      </c>
      <c r="X26" s="355"/>
      <c r="Y26" s="355"/>
      <c r="Z26" s="355"/>
      <c r="AA26" s="355"/>
      <c r="AB26" s="363"/>
      <c r="AC26" s="354">
        <f>AC25+AG25</f>
        <v>865</v>
      </c>
      <c r="AD26" s="355"/>
      <c r="AE26" s="355"/>
      <c r="AF26" s="355"/>
      <c r="AG26" s="355"/>
      <c r="AH26" s="363"/>
      <c r="AI26" s="338"/>
    </row>
    <row r="27" spans="1:35" s="4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3"/>
      <c r="R27" s="33"/>
      <c r="S27" s="33"/>
      <c r="T27" s="33"/>
      <c r="U27" s="33"/>
      <c r="V27" s="344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38"/>
    </row>
    <row r="28" spans="1:35" ht="12.75" customHeight="1">
      <c r="A28" s="420" t="s">
        <v>20</v>
      </c>
      <c r="B28" s="421"/>
      <c r="C28" s="373" t="s">
        <v>21</v>
      </c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431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2.75">
      <c r="A29" s="418" t="s">
        <v>39</v>
      </c>
      <c r="B29" s="419"/>
      <c r="C29" s="419" t="s">
        <v>8</v>
      </c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29" t="s">
        <v>23</v>
      </c>
      <c r="S29" s="16"/>
      <c r="T29" s="16"/>
      <c r="U29" s="16"/>
      <c r="V29" s="17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2.75">
      <c r="A30" s="423" t="s">
        <v>32</v>
      </c>
      <c r="B30" s="422"/>
      <c r="C30" s="419" t="s">
        <v>9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18" t="s">
        <v>16</v>
      </c>
      <c r="S30" s="16"/>
      <c r="T30" s="16"/>
      <c r="U30" s="17"/>
      <c r="V30" s="32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3.5" thickBot="1">
      <c r="A31" s="423"/>
      <c r="B31" s="422"/>
      <c r="C31" s="422" t="s">
        <v>12</v>
      </c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30" t="s">
        <v>38</v>
      </c>
      <c r="S31" s="19"/>
      <c r="T31" s="19"/>
      <c r="U31" s="20"/>
      <c r="V31" s="31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3.5" thickBot="1">
      <c r="A32" s="414"/>
      <c r="B32" s="415"/>
      <c r="C32" s="346" t="s">
        <v>35</v>
      </c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7"/>
      <c r="R32" s="40"/>
      <c r="S32" s="39"/>
      <c r="T32" s="39"/>
      <c r="U32" s="39"/>
      <c r="V32" s="38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ht="12.75">
      <c r="V33" s="3"/>
    </row>
  </sheetData>
  <sheetProtection/>
  <mergeCells count="51">
    <mergeCell ref="C30:Q30"/>
    <mergeCell ref="A24:B24"/>
    <mergeCell ref="I6:I7"/>
    <mergeCell ref="J6:J7"/>
    <mergeCell ref="B4:B7"/>
    <mergeCell ref="C29:Q29"/>
    <mergeCell ref="C28:V28"/>
    <mergeCell ref="N17:N19"/>
    <mergeCell ref="J26:N26"/>
    <mergeCell ref="A3:AH3"/>
    <mergeCell ref="Q4:V6"/>
    <mergeCell ref="M4:N5"/>
    <mergeCell ref="P4:P7"/>
    <mergeCell ref="A4:A7"/>
    <mergeCell ref="C5:H5"/>
    <mergeCell ref="L6:L7"/>
    <mergeCell ref="A1:B1"/>
    <mergeCell ref="F25:H25"/>
    <mergeCell ref="M6:N6"/>
    <mergeCell ref="A2:AH2"/>
    <mergeCell ref="C25:E25"/>
    <mergeCell ref="U25:V25"/>
    <mergeCell ref="F6:H6"/>
    <mergeCell ref="W6:AB6"/>
    <mergeCell ref="AG25:AH25"/>
    <mergeCell ref="A17:A18"/>
    <mergeCell ref="AI4:AI7"/>
    <mergeCell ref="AC6:AH6"/>
    <mergeCell ref="W4:AB5"/>
    <mergeCell ref="AC4:AH5"/>
    <mergeCell ref="K6:K7"/>
    <mergeCell ref="O4:O7"/>
    <mergeCell ref="I5:L5"/>
    <mergeCell ref="C4:L4"/>
    <mergeCell ref="C6:E6"/>
    <mergeCell ref="W26:AB26"/>
    <mergeCell ref="AC26:AH26"/>
    <mergeCell ref="Q25:T25"/>
    <mergeCell ref="W25:Z25"/>
    <mergeCell ref="AC25:AF25"/>
    <mergeCell ref="AA25:AB25"/>
    <mergeCell ref="A32:B32"/>
    <mergeCell ref="C32:Q32"/>
    <mergeCell ref="J25:L25"/>
    <mergeCell ref="M25:N25"/>
    <mergeCell ref="A29:B29"/>
    <mergeCell ref="A28:B28"/>
    <mergeCell ref="Q26:V26"/>
    <mergeCell ref="C31:Q31"/>
    <mergeCell ref="A31:B31"/>
    <mergeCell ref="A30:B30"/>
  </mergeCells>
  <printOptions horizontalCentered="1"/>
  <pageMargins left="0" right="0" top="0" bottom="0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0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3.125" style="1" customWidth="1"/>
    <col min="2" max="2" width="48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75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427"/>
      <c r="B1" s="427"/>
    </row>
    <row r="2" spans="1:35" ht="30.75" customHeight="1" thickBot="1">
      <c r="A2" s="358" t="s">
        <v>27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23"/>
    </row>
    <row r="3" spans="1:35" ht="38.25" customHeight="1" thickBot="1">
      <c r="A3" s="392" t="s">
        <v>238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261" t="s">
        <v>241</v>
      </c>
    </row>
    <row r="4" spans="1:35" ht="14.25" customHeight="1" thickBot="1">
      <c r="A4" s="367" t="s">
        <v>18</v>
      </c>
      <c r="B4" s="409" t="s">
        <v>19</v>
      </c>
      <c r="C4" s="407" t="s">
        <v>7</v>
      </c>
      <c r="D4" s="394"/>
      <c r="E4" s="394"/>
      <c r="F4" s="394"/>
      <c r="G4" s="394"/>
      <c r="H4" s="394"/>
      <c r="I4" s="394"/>
      <c r="J4" s="394"/>
      <c r="K4" s="394"/>
      <c r="L4" s="408"/>
      <c r="M4" s="400" t="s">
        <v>10</v>
      </c>
      <c r="N4" s="401"/>
      <c r="O4" s="386" t="s">
        <v>41</v>
      </c>
      <c r="P4" s="404" t="s">
        <v>40</v>
      </c>
      <c r="Q4" s="394" t="s">
        <v>1</v>
      </c>
      <c r="R4" s="394"/>
      <c r="S4" s="394"/>
      <c r="T4" s="394"/>
      <c r="U4" s="394"/>
      <c r="V4" s="395"/>
      <c r="W4" s="407" t="s">
        <v>77</v>
      </c>
      <c r="X4" s="394"/>
      <c r="Y4" s="394"/>
      <c r="Z4" s="394"/>
      <c r="AA4" s="394"/>
      <c r="AB4" s="394"/>
      <c r="AC4" s="407" t="s">
        <v>78</v>
      </c>
      <c r="AD4" s="394"/>
      <c r="AE4" s="394"/>
      <c r="AF4" s="394"/>
      <c r="AG4" s="394"/>
      <c r="AH4" s="395"/>
      <c r="AI4" s="409" t="s">
        <v>25</v>
      </c>
    </row>
    <row r="5" spans="1:35" ht="12.75" customHeight="1" thickBot="1">
      <c r="A5" s="368"/>
      <c r="B5" s="410"/>
      <c r="C5" s="354" t="s">
        <v>30</v>
      </c>
      <c r="D5" s="355"/>
      <c r="E5" s="355"/>
      <c r="F5" s="355"/>
      <c r="G5" s="355"/>
      <c r="H5" s="363"/>
      <c r="I5" s="354" t="s">
        <v>29</v>
      </c>
      <c r="J5" s="355"/>
      <c r="K5" s="355"/>
      <c r="L5" s="359"/>
      <c r="M5" s="402"/>
      <c r="N5" s="403"/>
      <c r="O5" s="387"/>
      <c r="P5" s="405"/>
      <c r="Q5" s="396"/>
      <c r="R5" s="396"/>
      <c r="S5" s="396"/>
      <c r="T5" s="396"/>
      <c r="U5" s="396"/>
      <c r="V5" s="397"/>
      <c r="W5" s="413"/>
      <c r="X5" s="398"/>
      <c r="Y5" s="398"/>
      <c r="Z5" s="398"/>
      <c r="AA5" s="398"/>
      <c r="AB5" s="398"/>
      <c r="AC5" s="413"/>
      <c r="AD5" s="398"/>
      <c r="AE5" s="398"/>
      <c r="AF5" s="398"/>
      <c r="AG5" s="398"/>
      <c r="AH5" s="399"/>
      <c r="AI5" s="410"/>
    </row>
    <row r="6" spans="1:35" ht="12.75" customHeight="1" thickBot="1">
      <c r="A6" s="368"/>
      <c r="B6" s="410"/>
      <c r="C6" s="354" t="s">
        <v>73</v>
      </c>
      <c r="D6" s="355"/>
      <c r="E6" s="359"/>
      <c r="F6" s="354" t="s">
        <v>74</v>
      </c>
      <c r="G6" s="355"/>
      <c r="H6" s="363"/>
      <c r="I6" s="379" t="s">
        <v>31</v>
      </c>
      <c r="J6" s="379" t="s">
        <v>14</v>
      </c>
      <c r="K6" s="379" t="s">
        <v>15</v>
      </c>
      <c r="L6" s="379" t="s">
        <v>33</v>
      </c>
      <c r="M6" s="356" t="s">
        <v>13</v>
      </c>
      <c r="N6" s="357"/>
      <c r="O6" s="387"/>
      <c r="P6" s="405"/>
      <c r="Q6" s="398"/>
      <c r="R6" s="398"/>
      <c r="S6" s="398"/>
      <c r="T6" s="398"/>
      <c r="U6" s="398"/>
      <c r="V6" s="399"/>
      <c r="W6" s="356" t="s">
        <v>24</v>
      </c>
      <c r="X6" s="357"/>
      <c r="Y6" s="357"/>
      <c r="Z6" s="357"/>
      <c r="AA6" s="357"/>
      <c r="AB6" s="357"/>
      <c r="AC6" s="356" t="s">
        <v>24</v>
      </c>
      <c r="AD6" s="357"/>
      <c r="AE6" s="357"/>
      <c r="AF6" s="357"/>
      <c r="AG6" s="357"/>
      <c r="AH6" s="412"/>
      <c r="AI6" s="412"/>
    </row>
    <row r="7" spans="1:35" ht="13.5" thickBot="1">
      <c r="A7" s="369"/>
      <c r="B7" s="411"/>
      <c r="C7" s="14" t="s">
        <v>31</v>
      </c>
      <c r="D7" s="13" t="s">
        <v>14</v>
      </c>
      <c r="E7" s="13" t="s">
        <v>15</v>
      </c>
      <c r="F7" s="24" t="s">
        <v>31</v>
      </c>
      <c r="G7" s="15" t="s">
        <v>14</v>
      </c>
      <c r="H7" s="13" t="s">
        <v>15</v>
      </c>
      <c r="I7" s="380"/>
      <c r="J7" s="380"/>
      <c r="K7" s="380"/>
      <c r="L7" s="385"/>
      <c r="M7" s="14" t="s">
        <v>73</v>
      </c>
      <c r="N7" s="25" t="s">
        <v>74</v>
      </c>
      <c r="O7" s="388"/>
      <c r="P7" s="406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22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22</v>
      </c>
      <c r="AB7" s="25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22</v>
      </c>
      <c r="AH7" s="13" t="s">
        <v>15</v>
      </c>
      <c r="AI7" s="411"/>
    </row>
    <row r="8" spans="1:35" ht="24">
      <c r="A8" s="6">
        <v>1</v>
      </c>
      <c r="B8" s="328" t="s">
        <v>186</v>
      </c>
      <c r="C8" s="141">
        <v>2</v>
      </c>
      <c r="D8" s="142">
        <v>2</v>
      </c>
      <c r="E8" s="143"/>
      <c r="F8" s="141"/>
      <c r="G8" s="144"/>
      <c r="H8" s="145">
        <v>2</v>
      </c>
      <c r="I8" s="141">
        <v>2</v>
      </c>
      <c r="J8" s="142">
        <f aca="true" t="shared" si="0" ref="J8:J30">D8+G8</f>
        <v>2</v>
      </c>
      <c r="K8" s="145">
        <f aca="true" t="shared" si="1" ref="K8:K30">E8+H8</f>
        <v>2</v>
      </c>
      <c r="L8" s="146">
        <f aca="true" t="shared" si="2" ref="L8:L30">SUM(I8:K8)</f>
        <v>6</v>
      </c>
      <c r="M8" s="147" t="s">
        <v>42</v>
      </c>
      <c r="N8" s="329"/>
      <c r="O8" s="330">
        <v>70</v>
      </c>
      <c r="P8" s="330">
        <v>135</v>
      </c>
      <c r="Q8" s="331">
        <v>20</v>
      </c>
      <c r="R8" s="142">
        <f aca="true" t="shared" si="3" ref="R8:R30">X8+AD8</f>
        <v>0</v>
      </c>
      <c r="S8" s="142">
        <v>10</v>
      </c>
      <c r="T8" s="142">
        <v>40</v>
      </c>
      <c r="U8" s="142">
        <v>25</v>
      </c>
      <c r="V8" s="145">
        <v>40</v>
      </c>
      <c r="W8" s="141">
        <v>20</v>
      </c>
      <c r="X8" s="142"/>
      <c r="Y8" s="142">
        <v>10</v>
      </c>
      <c r="Z8" s="142">
        <v>40</v>
      </c>
      <c r="AA8" s="142">
        <v>25</v>
      </c>
      <c r="AB8" s="143"/>
      <c r="AC8" s="141"/>
      <c r="AD8" s="143"/>
      <c r="AE8" s="143"/>
      <c r="AF8" s="143"/>
      <c r="AG8" s="142"/>
      <c r="AH8" s="145">
        <v>40</v>
      </c>
      <c r="AI8" s="263" t="s">
        <v>67</v>
      </c>
    </row>
    <row r="9" spans="1:35" ht="24" customHeight="1">
      <c r="A9" s="28">
        <v>2</v>
      </c>
      <c r="B9" s="437" t="s">
        <v>115</v>
      </c>
      <c r="C9" s="90">
        <v>1</v>
      </c>
      <c r="D9" s="91"/>
      <c r="E9" s="94"/>
      <c r="F9" s="90"/>
      <c r="G9" s="100">
        <v>4</v>
      </c>
      <c r="H9" s="92">
        <v>9</v>
      </c>
      <c r="I9" s="90">
        <f>C9+F9</f>
        <v>1</v>
      </c>
      <c r="J9" s="91">
        <f t="shared" si="0"/>
        <v>4</v>
      </c>
      <c r="K9" s="95">
        <v>9</v>
      </c>
      <c r="L9" s="96">
        <f t="shared" si="2"/>
        <v>14</v>
      </c>
      <c r="M9" s="97"/>
      <c r="N9" s="98" t="s">
        <v>42</v>
      </c>
      <c r="O9" s="99">
        <v>155</v>
      </c>
      <c r="P9" s="99">
        <v>405</v>
      </c>
      <c r="Q9" s="93">
        <f>W9+AC9</f>
        <v>0</v>
      </c>
      <c r="R9" s="91">
        <f t="shared" si="3"/>
        <v>0</v>
      </c>
      <c r="S9" s="91">
        <v>35</v>
      </c>
      <c r="T9" s="91">
        <v>120</v>
      </c>
      <c r="U9" s="91">
        <v>10</v>
      </c>
      <c r="V9" s="92">
        <v>240</v>
      </c>
      <c r="W9" s="90"/>
      <c r="X9" s="91"/>
      <c r="Y9" s="91">
        <v>35</v>
      </c>
      <c r="Z9" s="91">
        <v>60</v>
      </c>
      <c r="AA9" s="91">
        <v>10</v>
      </c>
      <c r="AB9" s="94"/>
      <c r="AC9" s="90"/>
      <c r="AD9" s="91"/>
      <c r="AE9" s="94"/>
      <c r="AF9" s="94">
        <v>60</v>
      </c>
      <c r="AG9" s="91"/>
      <c r="AH9" s="92">
        <v>240</v>
      </c>
      <c r="AI9" s="447" t="s">
        <v>213</v>
      </c>
    </row>
    <row r="10" spans="1:35" ht="12.75">
      <c r="A10" s="301"/>
      <c r="B10" s="438"/>
      <c r="C10" s="90"/>
      <c r="D10" s="91"/>
      <c r="E10" s="94"/>
      <c r="F10" s="90"/>
      <c r="G10" s="100"/>
      <c r="H10" s="92"/>
      <c r="I10" s="90"/>
      <c r="J10" s="91"/>
      <c r="K10" s="95"/>
      <c r="L10" s="96"/>
      <c r="M10" s="97"/>
      <c r="N10" s="98"/>
      <c r="O10" s="99"/>
      <c r="P10" s="99"/>
      <c r="Q10" s="93"/>
      <c r="R10" s="91"/>
      <c r="S10" s="91"/>
      <c r="T10" s="91"/>
      <c r="U10" s="91"/>
      <c r="V10" s="92"/>
      <c r="W10" s="90"/>
      <c r="X10" s="91"/>
      <c r="Y10" s="91"/>
      <c r="Z10" s="91"/>
      <c r="AA10" s="91"/>
      <c r="AB10" s="94"/>
      <c r="AC10" s="90"/>
      <c r="AD10" s="94"/>
      <c r="AE10" s="94"/>
      <c r="AF10" s="94"/>
      <c r="AG10" s="91"/>
      <c r="AH10" s="92"/>
      <c r="AI10" s="448"/>
    </row>
    <row r="11" spans="1:35" ht="12.75">
      <c r="A11" s="364">
        <v>3</v>
      </c>
      <c r="B11" s="154" t="s">
        <v>116</v>
      </c>
      <c r="C11" s="90"/>
      <c r="D11" s="91"/>
      <c r="E11" s="94"/>
      <c r="F11" s="90"/>
      <c r="G11" s="100"/>
      <c r="H11" s="92"/>
      <c r="I11" s="90"/>
      <c r="J11" s="91"/>
      <c r="K11" s="95"/>
      <c r="L11" s="96"/>
      <c r="M11" s="97"/>
      <c r="N11" s="98"/>
      <c r="O11" s="99">
        <f>SUM(Q11:T11)</f>
        <v>0</v>
      </c>
      <c r="P11" s="99">
        <f>SUM(Q11:V11)</f>
        <v>0</v>
      </c>
      <c r="Q11" s="93">
        <f>W11+AC11</f>
        <v>0</v>
      </c>
      <c r="R11" s="91">
        <f t="shared" si="3"/>
        <v>0</v>
      </c>
      <c r="S11" s="91">
        <f aca="true" t="shared" si="4" ref="S11:S30">Y11+AE11</f>
        <v>0</v>
      </c>
      <c r="T11" s="91">
        <f aca="true" t="shared" si="5" ref="T11:T30">Z11+AF11</f>
        <v>0</v>
      </c>
      <c r="U11" s="91">
        <f>AA11+AG11</f>
        <v>0</v>
      </c>
      <c r="V11" s="92">
        <f aca="true" t="shared" si="6" ref="V11:V30">AB11+AH11</f>
        <v>0</v>
      </c>
      <c r="W11" s="90"/>
      <c r="X11" s="91"/>
      <c r="Y11" s="91"/>
      <c r="Z11" s="91"/>
      <c r="AA11" s="91"/>
      <c r="AB11" s="94"/>
      <c r="AC11" s="90"/>
      <c r="AD11" s="94"/>
      <c r="AE11" s="94"/>
      <c r="AF11" s="94"/>
      <c r="AG11" s="91"/>
      <c r="AH11" s="92"/>
      <c r="AI11" s="53"/>
    </row>
    <row r="12" spans="1:35" ht="24">
      <c r="A12" s="365"/>
      <c r="B12" s="154" t="s">
        <v>117</v>
      </c>
      <c r="C12" s="90">
        <v>2</v>
      </c>
      <c r="D12" s="91">
        <v>3.5</v>
      </c>
      <c r="E12" s="94"/>
      <c r="F12" s="90"/>
      <c r="G12" s="100"/>
      <c r="H12" s="92">
        <v>7</v>
      </c>
      <c r="I12" s="90">
        <f>C12+F12</f>
        <v>2</v>
      </c>
      <c r="J12" s="91">
        <v>3.5</v>
      </c>
      <c r="K12" s="95">
        <v>7</v>
      </c>
      <c r="L12" s="96">
        <f t="shared" si="2"/>
        <v>12.5</v>
      </c>
      <c r="M12" s="332" t="s">
        <v>42</v>
      </c>
      <c r="N12" s="321"/>
      <c r="O12" s="99">
        <v>160</v>
      </c>
      <c r="P12" s="99">
        <v>370</v>
      </c>
      <c r="Q12" s="93">
        <v>20</v>
      </c>
      <c r="R12" s="91">
        <f t="shared" si="3"/>
        <v>0</v>
      </c>
      <c r="S12" s="91">
        <v>30</v>
      </c>
      <c r="T12" s="91">
        <v>110</v>
      </c>
      <c r="U12" s="91">
        <v>10</v>
      </c>
      <c r="V12" s="92">
        <v>200</v>
      </c>
      <c r="W12" s="90">
        <v>20</v>
      </c>
      <c r="X12" s="91"/>
      <c r="Y12" s="91">
        <v>30</v>
      </c>
      <c r="Z12" s="91">
        <v>110</v>
      </c>
      <c r="AA12" s="91">
        <v>10</v>
      </c>
      <c r="AB12" s="94"/>
      <c r="AC12" s="90"/>
      <c r="AD12" s="91"/>
      <c r="AE12" s="94"/>
      <c r="AF12" s="94"/>
      <c r="AG12" s="91"/>
      <c r="AH12" s="92">
        <v>200</v>
      </c>
      <c r="AI12" s="53" t="s">
        <v>47</v>
      </c>
    </row>
    <row r="13" spans="1:35" ht="24">
      <c r="A13" s="365"/>
      <c r="B13" s="154" t="s">
        <v>118</v>
      </c>
      <c r="C13" s="90">
        <v>1</v>
      </c>
      <c r="D13" s="91">
        <v>0.5</v>
      </c>
      <c r="E13" s="94"/>
      <c r="F13" s="90"/>
      <c r="G13" s="100"/>
      <c r="H13" s="92"/>
      <c r="I13" s="90">
        <f>C13+F13</f>
        <v>1</v>
      </c>
      <c r="J13" s="91">
        <f t="shared" si="0"/>
        <v>0.5</v>
      </c>
      <c r="K13" s="95">
        <f t="shared" si="1"/>
        <v>0</v>
      </c>
      <c r="L13" s="96">
        <f t="shared" si="2"/>
        <v>1.5</v>
      </c>
      <c r="M13" s="333"/>
      <c r="N13" s="334"/>
      <c r="O13" s="99">
        <f>SUM(Q13:T13)</f>
        <v>35</v>
      </c>
      <c r="P13" s="99">
        <v>45</v>
      </c>
      <c r="Q13" s="93">
        <v>25</v>
      </c>
      <c r="R13" s="91">
        <f t="shared" si="3"/>
        <v>0</v>
      </c>
      <c r="S13" s="91">
        <f t="shared" si="4"/>
        <v>0</v>
      </c>
      <c r="T13" s="91">
        <f t="shared" si="5"/>
        <v>10</v>
      </c>
      <c r="U13" s="91">
        <v>10</v>
      </c>
      <c r="V13" s="92">
        <f t="shared" si="6"/>
        <v>0</v>
      </c>
      <c r="W13" s="90">
        <v>25</v>
      </c>
      <c r="X13" s="91"/>
      <c r="Y13" s="91"/>
      <c r="Z13" s="91">
        <v>10</v>
      </c>
      <c r="AA13" s="91">
        <v>10</v>
      </c>
      <c r="AB13" s="94"/>
      <c r="AC13" s="90"/>
      <c r="AD13" s="91"/>
      <c r="AE13" s="94"/>
      <c r="AF13" s="94"/>
      <c r="AG13" s="91"/>
      <c r="AH13" s="92"/>
      <c r="AI13" s="53" t="s">
        <v>47</v>
      </c>
    </row>
    <row r="14" spans="1:35" ht="12.75">
      <c r="A14" s="364">
        <v>4</v>
      </c>
      <c r="B14" s="439" t="s">
        <v>230</v>
      </c>
      <c r="C14" s="469">
        <v>1</v>
      </c>
      <c r="D14" s="470">
        <v>1</v>
      </c>
      <c r="E14" s="471"/>
      <c r="F14" s="469"/>
      <c r="G14" s="470">
        <v>1</v>
      </c>
      <c r="H14" s="471">
        <v>2</v>
      </c>
      <c r="I14" s="469">
        <v>1</v>
      </c>
      <c r="J14" s="470">
        <f>D14+G14</f>
        <v>2</v>
      </c>
      <c r="K14" s="471">
        <f>E14+H14</f>
        <v>2</v>
      </c>
      <c r="L14" s="447">
        <f t="shared" si="2"/>
        <v>5</v>
      </c>
      <c r="M14" s="472"/>
      <c r="N14" s="473" t="s">
        <v>42</v>
      </c>
      <c r="O14" s="474">
        <v>50</v>
      </c>
      <c r="P14" s="474">
        <v>115</v>
      </c>
      <c r="Q14" s="469">
        <v>10</v>
      </c>
      <c r="R14" s="470">
        <f t="shared" si="3"/>
        <v>0</v>
      </c>
      <c r="S14" s="470">
        <f t="shared" si="4"/>
        <v>0</v>
      </c>
      <c r="T14" s="470">
        <f>Z14+AF14</f>
        <v>40</v>
      </c>
      <c r="U14" s="470">
        <v>25</v>
      </c>
      <c r="V14" s="471">
        <f>AB14+AH14</f>
        <v>40</v>
      </c>
      <c r="W14" s="469">
        <v>10</v>
      </c>
      <c r="X14" s="470"/>
      <c r="Y14" s="470"/>
      <c r="Z14" s="470">
        <v>20</v>
      </c>
      <c r="AA14" s="470">
        <v>25</v>
      </c>
      <c r="AB14" s="471"/>
      <c r="AC14" s="469"/>
      <c r="AD14" s="470"/>
      <c r="AE14" s="470"/>
      <c r="AF14" s="470">
        <v>20</v>
      </c>
      <c r="AG14" s="470"/>
      <c r="AH14" s="471">
        <v>40</v>
      </c>
      <c r="AI14" s="475" t="s">
        <v>68</v>
      </c>
    </row>
    <row r="15" spans="1:35" ht="12.75">
      <c r="A15" s="366"/>
      <c r="B15" s="440"/>
      <c r="C15" s="476"/>
      <c r="D15" s="477"/>
      <c r="E15" s="478"/>
      <c r="F15" s="476"/>
      <c r="G15" s="477"/>
      <c r="H15" s="478"/>
      <c r="I15" s="476"/>
      <c r="J15" s="477"/>
      <c r="K15" s="478"/>
      <c r="L15" s="448"/>
      <c r="M15" s="479"/>
      <c r="N15" s="480"/>
      <c r="O15" s="481"/>
      <c r="P15" s="481"/>
      <c r="Q15" s="476"/>
      <c r="R15" s="477"/>
      <c r="S15" s="477"/>
      <c r="T15" s="477"/>
      <c r="U15" s="477"/>
      <c r="V15" s="478"/>
      <c r="W15" s="476"/>
      <c r="X15" s="477"/>
      <c r="Y15" s="477"/>
      <c r="Z15" s="477"/>
      <c r="AA15" s="477"/>
      <c r="AB15" s="478"/>
      <c r="AC15" s="476"/>
      <c r="AD15" s="477"/>
      <c r="AE15" s="477"/>
      <c r="AF15" s="477"/>
      <c r="AG15" s="477"/>
      <c r="AH15" s="478"/>
      <c r="AI15" s="482"/>
    </row>
    <row r="16" spans="1:35" ht="12.75">
      <c r="A16" s="45"/>
      <c r="B16" s="320" t="s">
        <v>234</v>
      </c>
      <c r="C16" s="93"/>
      <c r="D16" s="91"/>
      <c r="E16" s="94"/>
      <c r="F16" s="90"/>
      <c r="G16" s="100"/>
      <c r="H16" s="94"/>
      <c r="I16" s="90"/>
      <c r="J16" s="91"/>
      <c r="K16" s="95"/>
      <c r="L16" s="96"/>
      <c r="M16" s="97"/>
      <c r="N16" s="322"/>
      <c r="O16" s="319"/>
      <c r="P16" s="319"/>
      <c r="Q16" s="93"/>
      <c r="R16" s="91"/>
      <c r="S16" s="91"/>
      <c r="T16" s="91"/>
      <c r="U16" s="91"/>
      <c r="V16" s="92"/>
      <c r="W16" s="90"/>
      <c r="X16" s="91"/>
      <c r="Y16" s="91"/>
      <c r="Z16" s="91"/>
      <c r="AA16" s="91"/>
      <c r="AB16" s="94"/>
      <c r="AC16" s="90"/>
      <c r="AD16" s="93"/>
      <c r="AE16" s="91"/>
      <c r="AF16" s="91"/>
      <c r="AG16" s="91"/>
      <c r="AH16" s="92"/>
      <c r="AI16" s="53"/>
    </row>
    <row r="17" spans="1:35" ht="12.75">
      <c r="A17" s="45"/>
      <c r="B17" s="320" t="s">
        <v>236</v>
      </c>
      <c r="C17" s="93">
        <v>0.5</v>
      </c>
      <c r="D17" s="91"/>
      <c r="E17" s="94"/>
      <c r="F17" s="90"/>
      <c r="G17" s="100"/>
      <c r="H17" s="94"/>
      <c r="I17" s="90">
        <v>0.5</v>
      </c>
      <c r="J17" s="91"/>
      <c r="K17" s="95"/>
      <c r="L17" s="96">
        <v>0.5</v>
      </c>
      <c r="M17" s="97" t="s">
        <v>46</v>
      </c>
      <c r="N17" s="322"/>
      <c r="O17" s="319">
        <v>10</v>
      </c>
      <c r="P17" s="319">
        <v>20</v>
      </c>
      <c r="Q17" s="93">
        <v>10</v>
      </c>
      <c r="R17" s="91"/>
      <c r="S17" s="91"/>
      <c r="T17" s="91"/>
      <c r="U17" s="91">
        <v>10</v>
      </c>
      <c r="V17" s="92"/>
      <c r="W17" s="90">
        <v>10</v>
      </c>
      <c r="X17" s="91"/>
      <c r="Y17" s="91"/>
      <c r="Z17" s="91"/>
      <c r="AA17" s="91">
        <v>10</v>
      </c>
      <c r="AB17" s="94"/>
      <c r="AC17" s="90"/>
      <c r="AD17" s="93"/>
      <c r="AE17" s="91"/>
      <c r="AF17" s="91"/>
      <c r="AG17" s="91"/>
      <c r="AH17" s="92"/>
      <c r="AI17" s="53" t="s">
        <v>65</v>
      </c>
    </row>
    <row r="18" spans="1:35" ht="24">
      <c r="A18" s="45"/>
      <c r="B18" s="258" t="s">
        <v>217</v>
      </c>
      <c r="C18" s="121">
        <v>1</v>
      </c>
      <c r="D18" s="111"/>
      <c r="E18" s="112"/>
      <c r="F18" s="110"/>
      <c r="G18" s="113"/>
      <c r="H18" s="112"/>
      <c r="I18" s="110">
        <v>1</v>
      </c>
      <c r="J18" s="111"/>
      <c r="K18" s="115"/>
      <c r="L18" s="116">
        <v>1</v>
      </c>
      <c r="M18" s="120" t="s">
        <v>46</v>
      </c>
      <c r="N18" s="134"/>
      <c r="O18" s="259">
        <v>10</v>
      </c>
      <c r="P18" s="259">
        <v>20</v>
      </c>
      <c r="Q18" s="121">
        <v>10</v>
      </c>
      <c r="R18" s="111"/>
      <c r="S18" s="111"/>
      <c r="T18" s="111"/>
      <c r="U18" s="111">
        <v>10</v>
      </c>
      <c r="V18" s="114"/>
      <c r="W18" s="110">
        <v>10</v>
      </c>
      <c r="X18" s="111"/>
      <c r="Y18" s="111"/>
      <c r="Z18" s="111"/>
      <c r="AA18" s="111">
        <v>10</v>
      </c>
      <c r="AB18" s="112"/>
      <c r="AC18" s="110"/>
      <c r="AD18" s="121"/>
      <c r="AE18" s="111"/>
      <c r="AF18" s="111"/>
      <c r="AG18" s="111"/>
      <c r="AH18" s="114"/>
      <c r="AI18" s="50" t="s">
        <v>47</v>
      </c>
    </row>
    <row r="19" spans="1:35" ht="24">
      <c r="A19" s="28">
        <v>5</v>
      </c>
      <c r="B19" s="258" t="s">
        <v>231</v>
      </c>
      <c r="C19" s="121">
        <v>2</v>
      </c>
      <c r="D19" s="111">
        <v>2</v>
      </c>
      <c r="E19" s="112">
        <v>3</v>
      </c>
      <c r="F19" s="110"/>
      <c r="G19" s="113"/>
      <c r="H19" s="112"/>
      <c r="I19" s="110">
        <v>2</v>
      </c>
      <c r="J19" s="111">
        <f t="shared" si="0"/>
        <v>2</v>
      </c>
      <c r="K19" s="115">
        <f t="shared" si="1"/>
        <v>3</v>
      </c>
      <c r="L19" s="116">
        <f t="shared" si="2"/>
        <v>7</v>
      </c>
      <c r="M19" s="120"/>
      <c r="N19" s="117" t="s">
        <v>42</v>
      </c>
      <c r="O19" s="118">
        <f>SUM(Q19:T19)</f>
        <v>80</v>
      </c>
      <c r="P19" s="118">
        <f>SUM(Q19:V19)</f>
        <v>190</v>
      </c>
      <c r="Q19" s="121">
        <v>20</v>
      </c>
      <c r="R19" s="111">
        <f t="shared" si="3"/>
        <v>0</v>
      </c>
      <c r="S19" s="111">
        <v>20</v>
      </c>
      <c r="T19" s="111">
        <f t="shared" si="5"/>
        <v>40</v>
      </c>
      <c r="U19" s="111">
        <v>30</v>
      </c>
      <c r="V19" s="114">
        <f t="shared" si="6"/>
        <v>80</v>
      </c>
      <c r="W19" s="110">
        <v>20</v>
      </c>
      <c r="X19" s="111"/>
      <c r="Y19" s="111">
        <v>20</v>
      </c>
      <c r="Z19" s="111">
        <v>40</v>
      </c>
      <c r="AA19" s="111">
        <v>30</v>
      </c>
      <c r="AB19" s="112">
        <v>80</v>
      </c>
      <c r="AC19" s="110"/>
      <c r="AD19" s="121"/>
      <c r="AE19" s="111"/>
      <c r="AF19" s="111"/>
      <c r="AG19" s="111"/>
      <c r="AH19" s="114"/>
      <c r="AI19" s="50" t="s">
        <v>180</v>
      </c>
    </row>
    <row r="20" spans="1:35" ht="25.5">
      <c r="A20" s="28">
        <v>6</v>
      </c>
      <c r="B20" s="154" t="s">
        <v>232</v>
      </c>
      <c r="C20" s="93"/>
      <c r="D20" s="91"/>
      <c r="E20" s="94"/>
      <c r="F20" s="90">
        <v>2</v>
      </c>
      <c r="G20" s="100"/>
      <c r="H20" s="94"/>
      <c r="I20" s="90">
        <v>2</v>
      </c>
      <c r="J20" s="91">
        <f t="shared" si="0"/>
        <v>0</v>
      </c>
      <c r="K20" s="95">
        <f t="shared" si="1"/>
        <v>0</v>
      </c>
      <c r="L20" s="96">
        <f t="shared" si="2"/>
        <v>2</v>
      </c>
      <c r="M20" s="97"/>
      <c r="N20" s="98" t="s">
        <v>46</v>
      </c>
      <c r="O20" s="99">
        <v>25</v>
      </c>
      <c r="P20" s="99">
        <v>50</v>
      </c>
      <c r="Q20" s="93">
        <v>5</v>
      </c>
      <c r="R20" s="91">
        <f t="shared" si="3"/>
        <v>0</v>
      </c>
      <c r="S20" s="91">
        <f t="shared" si="4"/>
        <v>20</v>
      </c>
      <c r="T20" s="91">
        <f t="shared" si="5"/>
        <v>0</v>
      </c>
      <c r="U20" s="91">
        <f>AA20+AG20</f>
        <v>25</v>
      </c>
      <c r="V20" s="92">
        <f t="shared" si="6"/>
        <v>0</v>
      </c>
      <c r="W20" s="90"/>
      <c r="X20" s="91"/>
      <c r="Y20" s="91"/>
      <c r="Z20" s="91"/>
      <c r="AA20" s="91"/>
      <c r="AB20" s="94"/>
      <c r="AC20" s="90">
        <v>5</v>
      </c>
      <c r="AD20" s="93"/>
      <c r="AE20" s="91">
        <v>20</v>
      </c>
      <c r="AF20" s="91"/>
      <c r="AG20" s="91">
        <v>25</v>
      </c>
      <c r="AH20" s="92"/>
      <c r="AI20" s="53" t="s">
        <v>212</v>
      </c>
    </row>
    <row r="21" spans="1:35" ht="25.5">
      <c r="A21" s="364">
        <v>7</v>
      </c>
      <c r="B21" s="154" t="s">
        <v>120</v>
      </c>
      <c r="C21" s="93"/>
      <c r="D21" s="91"/>
      <c r="E21" s="94"/>
      <c r="F21" s="90"/>
      <c r="G21" s="100"/>
      <c r="H21" s="94"/>
      <c r="I21" s="90"/>
      <c r="J21" s="91"/>
      <c r="K21" s="95"/>
      <c r="L21" s="96"/>
      <c r="M21" s="97"/>
      <c r="N21" s="98"/>
      <c r="O21" s="99">
        <f>SUM(Q21:T21)</f>
        <v>0</v>
      </c>
      <c r="P21" s="99">
        <f>SUM(Q21:V21)</f>
        <v>0</v>
      </c>
      <c r="Q21" s="93">
        <f>W21+AC21</f>
        <v>0</v>
      </c>
      <c r="R21" s="91">
        <f t="shared" si="3"/>
        <v>0</v>
      </c>
      <c r="S21" s="91">
        <f t="shared" si="4"/>
        <v>0</v>
      </c>
      <c r="T21" s="91">
        <f t="shared" si="5"/>
        <v>0</v>
      </c>
      <c r="U21" s="91">
        <f>AA21+AG21</f>
        <v>0</v>
      </c>
      <c r="V21" s="92">
        <f t="shared" si="6"/>
        <v>0</v>
      </c>
      <c r="W21" s="90"/>
      <c r="X21" s="91"/>
      <c r="Y21" s="91"/>
      <c r="Z21" s="91"/>
      <c r="AA21" s="91"/>
      <c r="AB21" s="94"/>
      <c r="AC21" s="90"/>
      <c r="AD21" s="93"/>
      <c r="AE21" s="91"/>
      <c r="AF21" s="91"/>
      <c r="AG21" s="91"/>
      <c r="AH21" s="92"/>
      <c r="AI21" s="53"/>
    </row>
    <row r="22" spans="1:35" ht="12.75">
      <c r="A22" s="365"/>
      <c r="B22" s="439" t="s">
        <v>121</v>
      </c>
      <c r="C22" s="93">
        <v>1</v>
      </c>
      <c r="D22" s="91"/>
      <c r="E22" s="94"/>
      <c r="F22" s="90"/>
      <c r="G22" s="100"/>
      <c r="H22" s="94"/>
      <c r="I22" s="90">
        <v>1</v>
      </c>
      <c r="J22" s="91">
        <f t="shared" si="0"/>
        <v>0</v>
      </c>
      <c r="K22" s="95">
        <f t="shared" si="1"/>
        <v>0</v>
      </c>
      <c r="L22" s="96">
        <v>1</v>
      </c>
      <c r="M22" s="441" t="s">
        <v>46</v>
      </c>
      <c r="N22" s="98"/>
      <c r="O22" s="99">
        <v>10</v>
      </c>
      <c r="P22" s="99">
        <f>SUM(Q22:V22)</f>
        <v>30</v>
      </c>
      <c r="Q22" s="93">
        <v>10</v>
      </c>
      <c r="R22" s="91">
        <f t="shared" si="3"/>
        <v>0</v>
      </c>
      <c r="S22" s="91">
        <f t="shared" si="4"/>
        <v>0</v>
      </c>
      <c r="T22" s="91">
        <f t="shared" si="5"/>
        <v>0</v>
      </c>
      <c r="U22" s="91">
        <v>20</v>
      </c>
      <c r="V22" s="92">
        <f t="shared" si="6"/>
        <v>0</v>
      </c>
      <c r="W22" s="90">
        <v>10</v>
      </c>
      <c r="X22" s="91"/>
      <c r="Y22" s="91"/>
      <c r="Z22" s="91"/>
      <c r="AA22" s="91">
        <v>20</v>
      </c>
      <c r="AB22" s="94"/>
      <c r="AC22" s="90"/>
      <c r="AD22" s="93"/>
      <c r="AE22" s="91"/>
      <c r="AF22" s="91"/>
      <c r="AG22" s="91"/>
      <c r="AH22" s="92"/>
      <c r="AI22" s="53" t="s">
        <v>69</v>
      </c>
    </row>
    <row r="23" spans="1:35" ht="24">
      <c r="A23" s="365"/>
      <c r="B23" s="440"/>
      <c r="C23" s="93"/>
      <c r="D23" s="91">
        <v>1</v>
      </c>
      <c r="E23" s="94"/>
      <c r="F23" s="90"/>
      <c r="G23" s="100"/>
      <c r="H23" s="94"/>
      <c r="I23" s="90">
        <f>C23+F23</f>
        <v>0</v>
      </c>
      <c r="J23" s="91">
        <f t="shared" si="0"/>
        <v>1</v>
      </c>
      <c r="K23" s="95">
        <f t="shared" si="1"/>
        <v>0</v>
      </c>
      <c r="L23" s="96">
        <f>SUM(I23:K23)</f>
        <v>1</v>
      </c>
      <c r="M23" s="442"/>
      <c r="N23" s="98"/>
      <c r="O23" s="99">
        <v>30</v>
      </c>
      <c r="P23" s="99">
        <v>30</v>
      </c>
      <c r="Q23" s="93">
        <f>W23+AC23</f>
        <v>0</v>
      </c>
      <c r="R23" s="91">
        <f t="shared" si="3"/>
        <v>0</v>
      </c>
      <c r="S23" s="91">
        <f t="shared" si="4"/>
        <v>0</v>
      </c>
      <c r="T23" s="91">
        <v>30</v>
      </c>
      <c r="U23" s="91">
        <f>AA23+AG23</f>
        <v>0</v>
      </c>
      <c r="V23" s="92">
        <f t="shared" si="6"/>
        <v>0</v>
      </c>
      <c r="W23" s="90"/>
      <c r="X23" s="91"/>
      <c r="Y23" s="91"/>
      <c r="Z23" s="91">
        <v>30</v>
      </c>
      <c r="AA23" s="91"/>
      <c r="AB23" s="94"/>
      <c r="AC23" s="90"/>
      <c r="AD23" s="93"/>
      <c r="AE23" s="93"/>
      <c r="AF23" s="93"/>
      <c r="AG23" s="91"/>
      <c r="AH23" s="92"/>
      <c r="AI23" s="53" t="s">
        <v>47</v>
      </c>
    </row>
    <row r="24" spans="1:35" ht="48">
      <c r="A24" s="366"/>
      <c r="B24" s="164" t="s">
        <v>122</v>
      </c>
      <c r="C24" s="93">
        <v>0.5</v>
      </c>
      <c r="D24" s="91">
        <v>0.5</v>
      </c>
      <c r="E24" s="94"/>
      <c r="F24" s="90"/>
      <c r="G24" s="91"/>
      <c r="H24" s="94"/>
      <c r="I24" s="90">
        <v>0.5</v>
      </c>
      <c r="J24" s="91">
        <f t="shared" si="0"/>
        <v>0.5</v>
      </c>
      <c r="K24" s="95">
        <f t="shared" si="1"/>
        <v>0</v>
      </c>
      <c r="L24" s="96">
        <f t="shared" si="2"/>
        <v>1</v>
      </c>
      <c r="M24" s="148" t="s">
        <v>46</v>
      </c>
      <c r="N24" s="98"/>
      <c r="O24" s="99">
        <f>SUM(Q24:T24)</f>
        <v>25</v>
      </c>
      <c r="P24" s="99">
        <f>SUM(Q24:V24)</f>
        <v>25</v>
      </c>
      <c r="Q24" s="93">
        <v>5</v>
      </c>
      <c r="R24" s="91">
        <f t="shared" si="3"/>
        <v>0</v>
      </c>
      <c r="S24" s="91">
        <f t="shared" si="4"/>
        <v>10</v>
      </c>
      <c r="T24" s="91">
        <f t="shared" si="5"/>
        <v>10</v>
      </c>
      <c r="U24" s="91">
        <f>AA24+AG24</f>
        <v>0</v>
      </c>
      <c r="V24" s="92">
        <f t="shared" si="6"/>
        <v>0</v>
      </c>
      <c r="W24" s="90">
        <v>5</v>
      </c>
      <c r="X24" s="93"/>
      <c r="Y24" s="93">
        <v>10</v>
      </c>
      <c r="Z24" s="93">
        <v>10</v>
      </c>
      <c r="AA24" s="91"/>
      <c r="AB24" s="94"/>
      <c r="AC24" s="90"/>
      <c r="AD24" s="93"/>
      <c r="AE24" s="93"/>
      <c r="AF24" s="93"/>
      <c r="AG24" s="91"/>
      <c r="AH24" s="92"/>
      <c r="AI24" s="53" t="s">
        <v>70</v>
      </c>
    </row>
    <row r="25" spans="1:35" ht="33.75" customHeight="1">
      <c r="A25" s="45">
        <v>8</v>
      </c>
      <c r="B25" s="154" t="s">
        <v>83</v>
      </c>
      <c r="C25" s="90"/>
      <c r="D25" s="91"/>
      <c r="E25" s="94"/>
      <c r="F25" s="90">
        <v>0.5</v>
      </c>
      <c r="G25" s="100"/>
      <c r="H25" s="92"/>
      <c r="I25" s="90">
        <f>C25+F25</f>
        <v>0.5</v>
      </c>
      <c r="J25" s="91">
        <f t="shared" si="0"/>
        <v>0</v>
      </c>
      <c r="K25" s="95">
        <f t="shared" si="1"/>
        <v>0</v>
      </c>
      <c r="L25" s="96">
        <f t="shared" si="2"/>
        <v>0.5</v>
      </c>
      <c r="M25" s="314"/>
      <c r="N25" s="98" t="s">
        <v>46</v>
      </c>
      <c r="O25" s="99">
        <v>5</v>
      </c>
      <c r="P25" s="99">
        <v>5</v>
      </c>
      <c r="Q25" s="93">
        <v>0</v>
      </c>
      <c r="R25" s="91">
        <v>5</v>
      </c>
      <c r="S25" s="91">
        <f t="shared" si="4"/>
        <v>0</v>
      </c>
      <c r="T25" s="91">
        <f>Z25+AF25</f>
        <v>0</v>
      </c>
      <c r="U25" s="91">
        <v>0</v>
      </c>
      <c r="V25" s="92">
        <f t="shared" si="6"/>
        <v>0</v>
      </c>
      <c r="W25" s="90"/>
      <c r="X25" s="91"/>
      <c r="Y25" s="91"/>
      <c r="Z25" s="91"/>
      <c r="AA25" s="91"/>
      <c r="AB25" s="94"/>
      <c r="AC25" s="90"/>
      <c r="AD25" s="93">
        <v>5</v>
      </c>
      <c r="AE25" s="93"/>
      <c r="AF25" s="93"/>
      <c r="AG25" s="91"/>
      <c r="AH25" s="92"/>
      <c r="AI25" s="53" t="s">
        <v>71</v>
      </c>
    </row>
    <row r="26" spans="1:35" ht="33.75" customHeight="1">
      <c r="A26" s="45"/>
      <c r="B26" s="160" t="s">
        <v>125</v>
      </c>
      <c r="C26" s="121">
        <v>1</v>
      </c>
      <c r="D26" s="111"/>
      <c r="E26" s="112"/>
      <c r="F26" s="110"/>
      <c r="G26" s="111"/>
      <c r="H26" s="114"/>
      <c r="I26" s="110">
        <v>1</v>
      </c>
      <c r="J26" s="111">
        <f>D26+G26</f>
        <v>0</v>
      </c>
      <c r="K26" s="115">
        <f>E26+H26</f>
        <v>0</v>
      </c>
      <c r="L26" s="116">
        <f>SUM(I26:K26)</f>
        <v>1</v>
      </c>
      <c r="M26" s="120" t="s">
        <v>46</v>
      </c>
      <c r="N26" s="117"/>
      <c r="O26" s="118">
        <v>10</v>
      </c>
      <c r="P26" s="118">
        <v>15</v>
      </c>
      <c r="Q26" s="121">
        <v>10</v>
      </c>
      <c r="R26" s="111">
        <f>X26+AD26</f>
        <v>0</v>
      </c>
      <c r="S26" s="111">
        <f>Y26+AE26</f>
        <v>0</v>
      </c>
      <c r="T26" s="111">
        <f>Z26+AF26</f>
        <v>0</v>
      </c>
      <c r="U26" s="111">
        <v>5</v>
      </c>
      <c r="V26" s="114">
        <f>AB26+AH26</f>
        <v>0</v>
      </c>
      <c r="W26" s="110">
        <v>10</v>
      </c>
      <c r="X26" s="111"/>
      <c r="Y26" s="111"/>
      <c r="Z26" s="111"/>
      <c r="AA26" s="111">
        <v>5</v>
      </c>
      <c r="AB26" s="112"/>
      <c r="AC26" s="110"/>
      <c r="AD26" s="111"/>
      <c r="AE26" s="111"/>
      <c r="AF26" s="121"/>
      <c r="AG26" s="111"/>
      <c r="AH26" s="114"/>
      <c r="AI26" s="50" t="s">
        <v>72</v>
      </c>
    </row>
    <row r="27" spans="1:35" ht="12.75">
      <c r="A27" s="364">
        <v>10</v>
      </c>
      <c r="B27" s="153" t="s">
        <v>124</v>
      </c>
      <c r="C27" s="121">
        <v>1</v>
      </c>
      <c r="D27" s="111"/>
      <c r="E27" s="112"/>
      <c r="F27" s="110"/>
      <c r="G27" s="111"/>
      <c r="H27" s="114"/>
      <c r="I27" s="110">
        <v>1</v>
      </c>
      <c r="J27" s="111">
        <f t="shared" si="0"/>
        <v>0</v>
      </c>
      <c r="K27" s="115">
        <f t="shared" si="1"/>
        <v>0</v>
      </c>
      <c r="L27" s="116">
        <f t="shared" si="2"/>
        <v>1</v>
      </c>
      <c r="M27" s="120"/>
      <c r="N27" s="149" t="s">
        <v>46</v>
      </c>
      <c r="O27" s="118">
        <v>15</v>
      </c>
      <c r="P27" s="118">
        <v>35</v>
      </c>
      <c r="Q27" s="121">
        <f>W27+AC27</f>
        <v>0</v>
      </c>
      <c r="R27" s="111">
        <v>15</v>
      </c>
      <c r="S27" s="111">
        <f t="shared" si="4"/>
        <v>0</v>
      </c>
      <c r="T27" s="111">
        <f t="shared" si="5"/>
        <v>0</v>
      </c>
      <c r="U27" s="111">
        <v>20</v>
      </c>
      <c r="V27" s="114">
        <f t="shared" si="6"/>
        <v>0</v>
      </c>
      <c r="W27" s="110"/>
      <c r="X27" s="111"/>
      <c r="Y27" s="111"/>
      <c r="Z27" s="111"/>
      <c r="AA27" s="111"/>
      <c r="AB27" s="112"/>
      <c r="AC27" s="110"/>
      <c r="AD27" s="121">
        <v>15</v>
      </c>
      <c r="AE27" s="121"/>
      <c r="AF27" s="121"/>
      <c r="AG27" s="111">
        <v>20</v>
      </c>
      <c r="AH27" s="114"/>
      <c r="AI27" s="50"/>
    </row>
    <row r="28" spans="1:35" ht="48">
      <c r="A28" s="365"/>
      <c r="B28" s="153" t="s">
        <v>126</v>
      </c>
      <c r="C28" s="110"/>
      <c r="D28" s="111"/>
      <c r="E28" s="112"/>
      <c r="F28" s="110"/>
      <c r="G28" s="113"/>
      <c r="H28" s="114"/>
      <c r="I28" s="110">
        <f>C28+F28</f>
        <v>0</v>
      </c>
      <c r="J28" s="111">
        <f t="shared" si="0"/>
        <v>0</v>
      </c>
      <c r="K28" s="115">
        <f t="shared" si="1"/>
        <v>0</v>
      </c>
      <c r="L28" s="116">
        <f t="shared" si="2"/>
        <v>0</v>
      </c>
      <c r="M28" s="120"/>
      <c r="N28" s="117"/>
      <c r="O28" s="118">
        <v>0</v>
      </c>
      <c r="P28" s="118">
        <v>0</v>
      </c>
      <c r="Q28" s="121">
        <v>0</v>
      </c>
      <c r="R28" s="111">
        <f t="shared" si="3"/>
        <v>0</v>
      </c>
      <c r="S28" s="111">
        <v>0</v>
      </c>
      <c r="T28" s="111">
        <f t="shared" si="5"/>
        <v>0</v>
      </c>
      <c r="U28" s="111">
        <f>AA28+AG28</f>
        <v>0</v>
      </c>
      <c r="V28" s="114">
        <f t="shared" si="6"/>
        <v>0</v>
      </c>
      <c r="W28" s="110"/>
      <c r="X28" s="111"/>
      <c r="Y28" s="111"/>
      <c r="Z28" s="111"/>
      <c r="AA28" s="111"/>
      <c r="AB28" s="112"/>
      <c r="AC28" s="110"/>
      <c r="AD28" s="111"/>
      <c r="AE28" s="111"/>
      <c r="AF28" s="121"/>
      <c r="AG28" s="111"/>
      <c r="AH28" s="114"/>
      <c r="AI28" s="50" t="s">
        <v>70</v>
      </c>
    </row>
    <row r="29" spans="1:35" ht="12.75">
      <c r="A29" s="366"/>
      <c r="B29" s="153" t="s">
        <v>216</v>
      </c>
      <c r="C29" s="110"/>
      <c r="D29" s="111"/>
      <c r="E29" s="112"/>
      <c r="F29" s="110"/>
      <c r="G29" s="113"/>
      <c r="H29" s="114"/>
      <c r="I29" s="110">
        <f>C29+F29</f>
        <v>0</v>
      </c>
      <c r="J29" s="111">
        <f t="shared" si="0"/>
        <v>0</v>
      </c>
      <c r="K29" s="115">
        <f t="shared" si="1"/>
        <v>0</v>
      </c>
      <c r="L29" s="116">
        <f t="shared" si="2"/>
        <v>0</v>
      </c>
      <c r="M29" s="120"/>
      <c r="N29" s="117"/>
      <c r="O29" s="118">
        <v>0</v>
      </c>
      <c r="P29" s="118">
        <v>0</v>
      </c>
      <c r="Q29" s="121">
        <v>0</v>
      </c>
      <c r="R29" s="111">
        <f t="shared" si="3"/>
        <v>0</v>
      </c>
      <c r="S29" s="111">
        <f t="shared" si="4"/>
        <v>0</v>
      </c>
      <c r="T29" s="111">
        <f t="shared" si="5"/>
        <v>0</v>
      </c>
      <c r="U29" s="111">
        <f>AA29+AG29</f>
        <v>0</v>
      </c>
      <c r="V29" s="114">
        <f t="shared" si="6"/>
        <v>0</v>
      </c>
      <c r="W29" s="110"/>
      <c r="X29" s="111"/>
      <c r="Y29" s="111"/>
      <c r="Z29" s="111"/>
      <c r="AA29" s="111"/>
      <c r="AB29" s="112"/>
      <c r="AC29" s="110"/>
      <c r="AD29" s="111"/>
      <c r="AE29" s="111"/>
      <c r="AF29" s="121"/>
      <c r="AG29" s="111"/>
      <c r="AH29" s="114"/>
      <c r="AI29" s="50" t="s">
        <v>48</v>
      </c>
    </row>
    <row r="30" spans="1:35" ht="21" customHeight="1" thickBot="1">
      <c r="A30" s="28">
        <v>11</v>
      </c>
      <c r="B30" s="154" t="s">
        <v>235</v>
      </c>
      <c r="C30" s="90"/>
      <c r="D30" s="91"/>
      <c r="E30" s="94"/>
      <c r="F30" s="90">
        <v>5</v>
      </c>
      <c r="G30" s="100"/>
      <c r="H30" s="92"/>
      <c r="I30" s="90">
        <v>5</v>
      </c>
      <c r="J30" s="91">
        <f t="shared" si="0"/>
        <v>0</v>
      </c>
      <c r="K30" s="95">
        <f t="shared" si="1"/>
        <v>0</v>
      </c>
      <c r="L30" s="96">
        <f t="shared" si="2"/>
        <v>5</v>
      </c>
      <c r="M30" s="97"/>
      <c r="N30" s="98" t="s">
        <v>42</v>
      </c>
      <c r="O30" s="99">
        <f>SUM(Q30:T30)</f>
        <v>0</v>
      </c>
      <c r="P30" s="99">
        <f>SUM(Q30:V30)</f>
        <v>0</v>
      </c>
      <c r="Q30" s="93">
        <f>W30+AC30</f>
        <v>0</v>
      </c>
      <c r="R30" s="91">
        <f t="shared" si="3"/>
        <v>0</v>
      </c>
      <c r="S30" s="91">
        <f t="shared" si="4"/>
        <v>0</v>
      </c>
      <c r="T30" s="91">
        <f t="shared" si="5"/>
        <v>0</v>
      </c>
      <c r="U30" s="91">
        <f>AA30+AG30</f>
        <v>0</v>
      </c>
      <c r="V30" s="92">
        <f t="shared" si="6"/>
        <v>0</v>
      </c>
      <c r="W30" s="90"/>
      <c r="X30" s="91"/>
      <c r="Y30" s="91"/>
      <c r="Z30" s="91"/>
      <c r="AA30" s="91"/>
      <c r="AB30" s="94"/>
      <c r="AC30" s="90"/>
      <c r="AD30" s="93"/>
      <c r="AE30" s="93"/>
      <c r="AF30" s="93"/>
      <c r="AG30" s="91"/>
      <c r="AH30" s="92"/>
      <c r="AI30" s="53"/>
    </row>
    <row r="31" spans="1:35" s="4" customFormat="1" ht="12.75" customHeight="1" thickBot="1">
      <c r="A31" s="429" t="s">
        <v>6</v>
      </c>
      <c r="B31" s="430"/>
      <c r="C31" s="14">
        <f aca="true" t="shared" si="7" ref="C31:K31">SUM(C8:C30)</f>
        <v>14</v>
      </c>
      <c r="D31" s="15">
        <v>10.5</v>
      </c>
      <c r="E31" s="13">
        <f t="shared" si="7"/>
        <v>3</v>
      </c>
      <c r="F31" s="14">
        <f t="shared" si="7"/>
        <v>7.5</v>
      </c>
      <c r="G31" s="15">
        <f t="shared" si="7"/>
        <v>5</v>
      </c>
      <c r="H31" s="13">
        <f t="shared" si="7"/>
        <v>20</v>
      </c>
      <c r="I31" s="34">
        <f t="shared" si="7"/>
        <v>21.5</v>
      </c>
      <c r="J31" s="34">
        <f t="shared" si="7"/>
        <v>15.5</v>
      </c>
      <c r="K31" s="34">
        <f t="shared" si="7"/>
        <v>23</v>
      </c>
      <c r="L31" s="5">
        <f>SUM(L8:L30)</f>
        <v>60</v>
      </c>
      <c r="M31" s="335">
        <f>COUNTIF(M8:M30,"EGZ")</f>
        <v>2</v>
      </c>
      <c r="N31" s="316">
        <f>COUNTIF(N8:N30,"EGZ")</f>
        <v>4</v>
      </c>
      <c r="O31" s="336">
        <f aca="true" t="shared" si="8" ref="O31:AH31">SUM(O8:O30)</f>
        <v>690</v>
      </c>
      <c r="P31" s="5">
        <f t="shared" si="8"/>
        <v>1490</v>
      </c>
      <c r="Q31" s="335">
        <f t="shared" si="8"/>
        <v>145</v>
      </c>
      <c r="R31" s="335">
        <f t="shared" si="8"/>
        <v>20</v>
      </c>
      <c r="S31" s="335">
        <f t="shared" si="8"/>
        <v>125</v>
      </c>
      <c r="T31" s="335">
        <f t="shared" si="8"/>
        <v>400</v>
      </c>
      <c r="U31" s="335">
        <f t="shared" si="8"/>
        <v>200</v>
      </c>
      <c r="V31" s="318">
        <f t="shared" si="8"/>
        <v>600</v>
      </c>
      <c r="W31" s="318">
        <f t="shared" si="8"/>
        <v>140</v>
      </c>
      <c r="X31" s="318">
        <f t="shared" si="8"/>
        <v>0</v>
      </c>
      <c r="Y31" s="318">
        <v>105</v>
      </c>
      <c r="Z31" s="318">
        <f t="shared" si="8"/>
        <v>320</v>
      </c>
      <c r="AA31" s="318">
        <f t="shared" si="8"/>
        <v>155</v>
      </c>
      <c r="AB31" s="317">
        <f t="shared" si="8"/>
        <v>80</v>
      </c>
      <c r="AC31" s="5">
        <f t="shared" si="8"/>
        <v>5</v>
      </c>
      <c r="AD31" s="318">
        <f t="shared" si="8"/>
        <v>20</v>
      </c>
      <c r="AE31" s="318">
        <f t="shared" si="8"/>
        <v>20</v>
      </c>
      <c r="AF31" s="318">
        <f t="shared" si="8"/>
        <v>80</v>
      </c>
      <c r="AG31" s="318">
        <f t="shared" si="8"/>
        <v>45</v>
      </c>
      <c r="AH31" s="318">
        <f t="shared" si="8"/>
        <v>520</v>
      </c>
      <c r="AI31" s="337"/>
    </row>
    <row r="32" spans="1:35" s="4" customFormat="1" ht="23.25" customHeight="1" thickBot="1">
      <c r="A32" s="2"/>
      <c r="B32" s="5" t="s">
        <v>28</v>
      </c>
      <c r="C32" s="354">
        <f>SUM(C31:E31)</f>
        <v>27.5</v>
      </c>
      <c r="D32" s="355"/>
      <c r="E32" s="359"/>
      <c r="F32" s="354">
        <f>SUM(F31:H31)</f>
        <v>32.5</v>
      </c>
      <c r="G32" s="355"/>
      <c r="H32" s="355"/>
      <c r="I32" s="37"/>
      <c r="J32" s="381" t="s">
        <v>36</v>
      </c>
      <c r="K32" s="382"/>
      <c r="L32" s="383"/>
      <c r="M32" s="371" t="s">
        <v>37</v>
      </c>
      <c r="N32" s="372"/>
      <c r="O32" s="42"/>
      <c r="P32" s="2"/>
      <c r="Q32" s="389">
        <f>SUM(Q31:T31)</f>
        <v>690</v>
      </c>
      <c r="R32" s="390"/>
      <c r="S32" s="390"/>
      <c r="T32" s="391"/>
      <c r="U32" s="354">
        <f>SUM(U31:V31)</f>
        <v>800</v>
      </c>
      <c r="V32" s="363"/>
      <c r="W32" s="389">
        <f>SUM(W31:Z31)</f>
        <v>565</v>
      </c>
      <c r="X32" s="390"/>
      <c r="Y32" s="390"/>
      <c r="Z32" s="391"/>
      <c r="AA32" s="354">
        <f>SUM(AA31:AB31)</f>
        <v>235</v>
      </c>
      <c r="AB32" s="355"/>
      <c r="AC32" s="389">
        <f>SUM(AC31:AF31)</f>
        <v>125</v>
      </c>
      <c r="AD32" s="390"/>
      <c r="AE32" s="390"/>
      <c r="AF32" s="391"/>
      <c r="AG32" s="354">
        <f>SUM(AG31:AH31)</f>
        <v>565</v>
      </c>
      <c r="AH32" s="363"/>
      <c r="AI32" s="338"/>
    </row>
    <row r="33" spans="1:35" s="4" customFormat="1" ht="12.75" customHeight="1" thickBot="1">
      <c r="A33" s="2"/>
      <c r="B33" s="33"/>
      <c r="C33" s="33"/>
      <c r="D33" s="33"/>
      <c r="E33" s="339"/>
      <c r="F33" s="33"/>
      <c r="G33" s="33"/>
      <c r="H33" s="33"/>
      <c r="I33" s="2"/>
      <c r="J33" s="370" t="s">
        <v>34</v>
      </c>
      <c r="K33" s="435"/>
      <c r="L33" s="435"/>
      <c r="M33" s="435"/>
      <c r="N33" s="436"/>
      <c r="O33" s="41"/>
      <c r="P33" s="2"/>
      <c r="Q33" s="354">
        <f>SUM(Q32:V32)</f>
        <v>1490</v>
      </c>
      <c r="R33" s="384"/>
      <c r="S33" s="384"/>
      <c r="T33" s="384"/>
      <c r="U33" s="384"/>
      <c r="V33" s="359"/>
      <c r="W33" s="354">
        <f>SUM(W32:AB32)</f>
        <v>800</v>
      </c>
      <c r="X33" s="384"/>
      <c r="Y33" s="384"/>
      <c r="Z33" s="384"/>
      <c r="AA33" s="384"/>
      <c r="AB33" s="384"/>
      <c r="AC33" s="354">
        <f>AC32+AG32</f>
        <v>690</v>
      </c>
      <c r="AD33" s="355"/>
      <c r="AE33" s="355"/>
      <c r="AF33" s="355"/>
      <c r="AG33" s="355"/>
      <c r="AH33" s="363"/>
      <c r="AI33" s="338"/>
    </row>
    <row r="34" spans="1:35" s="4" customFormat="1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"/>
      <c r="N34" s="8"/>
      <c r="O34" s="8"/>
      <c r="P34" s="8"/>
      <c r="Q34" s="11"/>
      <c r="R34" s="11"/>
      <c r="S34" s="11"/>
      <c r="T34" s="11"/>
      <c r="U34" s="11"/>
      <c r="V34" s="12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9"/>
    </row>
    <row r="35" spans="1:35" ht="12.75" customHeight="1">
      <c r="A35" s="420" t="s">
        <v>20</v>
      </c>
      <c r="B35" s="421"/>
      <c r="C35" s="373" t="s">
        <v>21</v>
      </c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443"/>
      <c r="W35" s="21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2.75">
      <c r="A36" s="418" t="s">
        <v>39</v>
      </c>
      <c r="B36" s="419"/>
      <c r="C36" s="419" t="s">
        <v>8</v>
      </c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29" t="s">
        <v>23</v>
      </c>
      <c r="S36" s="16"/>
      <c r="T36" s="16"/>
      <c r="U36" s="16"/>
      <c r="V36" s="17"/>
      <c r="W36" s="2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2.75">
      <c r="A37" s="423" t="s">
        <v>32</v>
      </c>
      <c r="B37" s="422"/>
      <c r="C37" s="419" t="s">
        <v>9</v>
      </c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18" t="s">
        <v>16</v>
      </c>
      <c r="S37" s="16"/>
      <c r="T37" s="16"/>
      <c r="U37" s="17"/>
      <c r="V37" s="32"/>
      <c r="W37" s="2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3.5" thickBot="1">
      <c r="A38" s="423"/>
      <c r="B38" s="422"/>
      <c r="C38" s="422" t="s">
        <v>12</v>
      </c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30" t="s">
        <v>38</v>
      </c>
      <c r="S38" s="19"/>
      <c r="T38" s="19"/>
      <c r="U38" s="20"/>
      <c r="V38" s="31"/>
      <c r="W38" s="21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3.5" thickBot="1">
      <c r="A39" s="414"/>
      <c r="B39" s="444"/>
      <c r="C39" s="346" t="s">
        <v>35</v>
      </c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6"/>
      <c r="R39" s="40"/>
      <c r="S39" s="39"/>
      <c r="T39" s="39"/>
      <c r="U39" s="39"/>
      <c r="V39" s="38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ht="12.75">
      <c r="V40" s="3"/>
    </row>
  </sheetData>
  <sheetProtection/>
  <mergeCells count="91">
    <mergeCell ref="V14:V15"/>
    <mergeCell ref="AB14:AB15"/>
    <mergeCell ref="T14:T15"/>
    <mergeCell ref="S14:S15"/>
    <mergeCell ref="R14:R15"/>
    <mergeCell ref="Q14:Q15"/>
    <mergeCell ref="AI14:AI15"/>
    <mergeCell ref="Z14:Z15"/>
    <mergeCell ref="Y14:Y15"/>
    <mergeCell ref="X14:X15"/>
    <mergeCell ref="W14:W15"/>
    <mergeCell ref="AH14:AH15"/>
    <mergeCell ref="AG14:AG15"/>
    <mergeCell ref="AF14:AF15"/>
    <mergeCell ref="AE14:AE15"/>
    <mergeCell ref="AD14:AD15"/>
    <mergeCell ref="AC14:AC15"/>
    <mergeCell ref="AA14:AA15"/>
    <mergeCell ref="F14:F15"/>
    <mergeCell ref="G14:G15"/>
    <mergeCell ref="H14:H15"/>
    <mergeCell ref="I14:I15"/>
    <mergeCell ref="J14:J15"/>
    <mergeCell ref="K14:K15"/>
    <mergeCell ref="U14:U15"/>
    <mergeCell ref="L14:L15"/>
    <mergeCell ref="M14:M15"/>
    <mergeCell ref="C32:E32"/>
    <mergeCell ref="C6:E6"/>
    <mergeCell ref="J33:N33"/>
    <mergeCell ref="J32:L32"/>
    <mergeCell ref="AI9:AI10"/>
    <mergeCell ref="A31:B31"/>
    <mergeCell ref="A4:A7"/>
    <mergeCell ref="C5:H5"/>
    <mergeCell ref="AI4:AI7"/>
    <mergeCell ref="AC6:AH6"/>
    <mergeCell ref="A1:B1"/>
    <mergeCell ref="W6:AB6"/>
    <mergeCell ref="F32:H32"/>
    <mergeCell ref="M6:N6"/>
    <mergeCell ref="A2:AH2"/>
    <mergeCell ref="C38:Q38"/>
    <mergeCell ref="A38:B38"/>
    <mergeCell ref="A37:B37"/>
    <mergeCell ref="C37:Q37"/>
    <mergeCell ref="I5:L5"/>
    <mergeCell ref="A39:B39"/>
    <mergeCell ref="C39:Q39"/>
    <mergeCell ref="A3:AH3"/>
    <mergeCell ref="Q4:V6"/>
    <mergeCell ref="M4:N5"/>
    <mergeCell ref="P4:P7"/>
    <mergeCell ref="I6:I7"/>
    <mergeCell ref="J6:J7"/>
    <mergeCell ref="B4:B7"/>
    <mergeCell ref="F6:H6"/>
    <mergeCell ref="W4:AB5"/>
    <mergeCell ref="AC4:AH5"/>
    <mergeCell ref="K6:K7"/>
    <mergeCell ref="O4:O7"/>
    <mergeCell ref="L6:L7"/>
    <mergeCell ref="C4:L4"/>
    <mergeCell ref="AG32:AH32"/>
    <mergeCell ref="W33:AB33"/>
    <mergeCell ref="AC33:AH33"/>
    <mergeCell ref="Q32:T32"/>
    <mergeCell ref="W32:Z32"/>
    <mergeCell ref="AC32:AF32"/>
    <mergeCell ref="U32:V32"/>
    <mergeCell ref="AA32:AB32"/>
    <mergeCell ref="M32:N32"/>
    <mergeCell ref="A36:B36"/>
    <mergeCell ref="A35:B35"/>
    <mergeCell ref="C35:V35"/>
    <mergeCell ref="A11:A13"/>
    <mergeCell ref="B14:B15"/>
    <mergeCell ref="A14:A15"/>
    <mergeCell ref="N14:N15"/>
    <mergeCell ref="Q33:V33"/>
    <mergeCell ref="C36:Q36"/>
    <mergeCell ref="B9:B10"/>
    <mergeCell ref="A27:A29"/>
    <mergeCell ref="O14:O15"/>
    <mergeCell ref="P14:P15"/>
    <mergeCell ref="A21:A24"/>
    <mergeCell ref="B22:B23"/>
    <mergeCell ref="M22:M23"/>
    <mergeCell ref="C14:C15"/>
    <mergeCell ref="D14:D15"/>
    <mergeCell ref="E14:E15"/>
  </mergeCells>
  <printOptions horizontalCentered="1"/>
  <pageMargins left="0" right="0" top="0" bottom="0" header="0" footer="0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7"/>
  <sheetViews>
    <sheetView zoomScalePageLayoutView="0" workbookViewId="0" topLeftCell="A19">
      <selection activeCell="D6" sqref="D6"/>
    </sheetView>
  </sheetViews>
  <sheetFormatPr defaultColWidth="9.00390625" defaultRowHeight="12.75"/>
  <cols>
    <col min="2" max="2" width="10.625" style="0" customWidth="1"/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5.00390625" style="0" customWidth="1"/>
  </cols>
  <sheetData>
    <row r="2" spans="2:10" ht="15">
      <c r="B2" s="165" t="s">
        <v>127</v>
      </c>
      <c r="C2" s="166"/>
      <c r="D2" s="167"/>
      <c r="E2" s="167"/>
      <c r="F2" s="167"/>
      <c r="G2" s="167"/>
      <c r="H2" s="167"/>
      <c r="I2" s="167"/>
      <c r="J2" s="167"/>
    </row>
    <row r="3" spans="2:22" ht="28.5">
      <c r="B3" s="168" t="s">
        <v>13</v>
      </c>
      <c r="C3" s="169" t="s">
        <v>128</v>
      </c>
      <c r="D3" s="170" t="s">
        <v>129</v>
      </c>
      <c r="E3" s="171" t="s">
        <v>130</v>
      </c>
      <c r="F3" s="171" t="s">
        <v>131</v>
      </c>
      <c r="G3" s="170" t="s">
        <v>132</v>
      </c>
      <c r="H3" s="172" t="s">
        <v>133</v>
      </c>
      <c r="I3" s="170" t="s">
        <v>134</v>
      </c>
      <c r="J3" s="173" t="s">
        <v>7</v>
      </c>
      <c r="L3" s="187"/>
      <c r="M3" s="188" t="s">
        <v>139</v>
      </c>
      <c r="N3" s="188" t="s">
        <v>140</v>
      </c>
      <c r="O3" s="187" t="s">
        <v>141</v>
      </c>
      <c r="P3" s="187" t="s">
        <v>142</v>
      </c>
      <c r="Q3" s="189"/>
      <c r="R3" s="187"/>
      <c r="S3" s="188" t="s">
        <v>139</v>
      </c>
      <c r="T3" s="188" t="s">
        <v>140</v>
      </c>
      <c r="U3" s="187" t="s">
        <v>141</v>
      </c>
      <c r="V3" s="187" t="s">
        <v>142</v>
      </c>
    </row>
    <row r="4" spans="2:22" ht="15.75">
      <c r="B4" s="174" t="s">
        <v>4</v>
      </c>
      <c r="C4" s="175">
        <v>886</v>
      </c>
      <c r="D4" s="176">
        <v>274</v>
      </c>
      <c r="E4" s="176">
        <v>60</v>
      </c>
      <c r="F4" s="176">
        <v>265</v>
      </c>
      <c r="G4" s="176">
        <v>60</v>
      </c>
      <c r="H4" s="176">
        <v>235</v>
      </c>
      <c r="I4" s="176">
        <f>SUM('[1]I  rok 2015_2016'!AB8:AB34)</f>
        <v>0</v>
      </c>
      <c r="J4" s="313">
        <v>33</v>
      </c>
      <c r="L4" s="187" t="s">
        <v>143</v>
      </c>
      <c r="M4" s="187">
        <v>934</v>
      </c>
      <c r="N4" s="187">
        <v>340</v>
      </c>
      <c r="O4" s="187">
        <v>300</v>
      </c>
      <c r="P4" s="187">
        <v>80</v>
      </c>
      <c r="Q4" s="189"/>
      <c r="R4" s="187" t="s">
        <v>143</v>
      </c>
      <c r="S4" s="187">
        <v>934</v>
      </c>
      <c r="T4" s="187">
        <v>340</v>
      </c>
      <c r="U4" s="187">
        <f>SUM(G4:G5)</f>
        <v>300</v>
      </c>
      <c r="V4" s="187">
        <f>SUM(I4:I5)</f>
        <v>80</v>
      </c>
    </row>
    <row r="5" spans="2:22" ht="15.75">
      <c r="B5" s="174" t="s">
        <v>5</v>
      </c>
      <c r="C5" s="175">
        <v>770</v>
      </c>
      <c r="D5" s="176">
        <v>70</v>
      </c>
      <c r="E5" s="176">
        <v>0</v>
      </c>
      <c r="F5" s="176">
        <v>265</v>
      </c>
      <c r="G5" s="176">
        <v>240</v>
      </c>
      <c r="H5" s="176">
        <v>105</v>
      </c>
      <c r="I5" s="176">
        <v>80</v>
      </c>
      <c r="J5" s="312">
        <v>27</v>
      </c>
      <c r="L5" s="189"/>
      <c r="M5" s="189"/>
      <c r="N5" s="189"/>
      <c r="O5" s="189"/>
      <c r="P5" s="189"/>
      <c r="Q5" s="189"/>
      <c r="R5" s="189"/>
      <c r="S5" s="187"/>
      <c r="T5" s="187"/>
      <c r="U5" s="187"/>
      <c r="V5" s="187"/>
    </row>
    <row r="6" spans="2:22" ht="15.75">
      <c r="B6" s="174"/>
      <c r="C6" s="178">
        <v>1656</v>
      </c>
      <c r="D6" s="179">
        <f aca="true" t="shared" si="0" ref="D6:J6">SUM(D4:D5)</f>
        <v>344</v>
      </c>
      <c r="E6" s="179">
        <f t="shared" si="0"/>
        <v>60</v>
      </c>
      <c r="F6" s="179">
        <f t="shared" si="0"/>
        <v>530</v>
      </c>
      <c r="G6" s="179">
        <f t="shared" si="0"/>
        <v>300</v>
      </c>
      <c r="H6" s="179">
        <f t="shared" si="0"/>
        <v>340</v>
      </c>
      <c r="I6" s="179">
        <f>SUM(I4:I5)</f>
        <v>80</v>
      </c>
      <c r="J6" s="179">
        <f t="shared" si="0"/>
        <v>60</v>
      </c>
      <c r="L6" s="189"/>
      <c r="M6" s="189"/>
      <c r="N6" s="189"/>
      <c r="O6" s="189"/>
      <c r="P6" s="189"/>
      <c r="Q6" s="189"/>
      <c r="R6" s="189"/>
      <c r="S6" s="187"/>
      <c r="T6" s="187"/>
      <c r="U6" s="187"/>
      <c r="V6" s="187"/>
    </row>
    <row r="7" spans="2:22" ht="15.75">
      <c r="B7" s="174" t="s">
        <v>75</v>
      </c>
      <c r="C7" s="175">
        <v>780</v>
      </c>
      <c r="D7" s="176">
        <v>135</v>
      </c>
      <c r="E7" s="176">
        <v>15</v>
      </c>
      <c r="F7" s="176">
        <v>245</v>
      </c>
      <c r="G7" s="176">
        <v>160</v>
      </c>
      <c r="H7" s="176">
        <v>140</v>
      </c>
      <c r="I7" s="176">
        <v>80</v>
      </c>
      <c r="J7" s="176">
        <v>28</v>
      </c>
      <c r="L7" s="187" t="s">
        <v>144</v>
      </c>
      <c r="M7" s="187">
        <v>505</v>
      </c>
      <c r="N7" s="187">
        <v>220</v>
      </c>
      <c r="O7" s="187">
        <v>400</v>
      </c>
      <c r="P7" s="187">
        <v>520</v>
      </c>
      <c r="Q7" s="189"/>
      <c r="R7" s="187" t="s">
        <v>144</v>
      </c>
      <c r="S7" s="187">
        <v>505</v>
      </c>
      <c r="T7" s="187">
        <v>220</v>
      </c>
      <c r="U7" s="187">
        <f>SUM(G7:G8)</f>
        <v>400</v>
      </c>
      <c r="V7" s="187">
        <f>SUM(I7:I8)</f>
        <v>520</v>
      </c>
    </row>
    <row r="8" spans="2:22" ht="15.75">
      <c r="B8" s="174" t="s">
        <v>76</v>
      </c>
      <c r="C8" s="175">
        <v>870</v>
      </c>
      <c r="D8" s="176">
        <v>60</v>
      </c>
      <c r="E8" s="176">
        <v>0</v>
      </c>
      <c r="F8" s="176">
        <v>50</v>
      </c>
      <c r="G8" s="176">
        <v>240</v>
      </c>
      <c r="H8" s="176">
        <v>80</v>
      </c>
      <c r="I8" s="176">
        <v>440</v>
      </c>
      <c r="J8" s="177">
        <v>32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2:22" ht="15.75">
      <c r="B9" s="174"/>
      <c r="C9" s="178">
        <f>SUM(C7:C8)</f>
        <v>1650</v>
      </c>
      <c r="D9" s="179">
        <f>SUM(D7:D8)</f>
        <v>195</v>
      </c>
      <c r="E9" s="179">
        <f aca="true" t="shared" si="1" ref="E9:J9">SUM(E7:E8)</f>
        <v>15</v>
      </c>
      <c r="F9" s="179">
        <f t="shared" si="1"/>
        <v>295</v>
      </c>
      <c r="G9" s="179">
        <f t="shared" si="1"/>
        <v>400</v>
      </c>
      <c r="H9" s="179">
        <f>SUM(H7:H8)</f>
        <v>220</v>
      </c>
      <c r="I9" s="179">
        <f t="shared" si="1"/>
        <v>520</v>
      </c>
      <c r="J9" s="179">
        <f t="shared" si="1"/>
        <v>60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2:22" ht="15.75">
      <c r="B10" s="174" t="s">
        <v>73</v>
      </c>
      <c r="C10" s="175">
        <v>735</v>
      </c>
      <c r="D10" s="173">
        <v>140</v>
      </c>
      <c r="E10" s="173">
        <v>0</v>
      </c>
      <c r="F10" s="173">
        <v>105</v>
      </c>
      <c r="G10" s="173">
        <v>260</v>
      </c>
      <c r="H10" s="173">
        <v>150</v>
      </c>
      <c r="I10" s="173">
        <v>80</v>
      </c>
      <c r="J10" s="177">
        <v>28</v>
      </c>
      <c r="L10" s="187" t="s">
        <v>145</v>
      </c>
      <c r="M10" s="187">
        <v>290</v>
      </c>
      <c r="N10" s="187">
        <v>195</v>
      </c>
      <c r="O10" s="187">
        <v>400</v>
      </c>
      <c r="P10" s="187">
        <v>600</v>
      </c>
      <c r="Q10" s="189"/>
      <c r="R10" s="187" t="s">
        <v>145</v>
      </c>
      <c r="S10" s="187">
        <v>290</v>
      </c>
      <c r="T10" s="187">
        <v>195</v>
      </c>
      <c r="U10" s="187">
        <f>SUM(G10:G11)</f>
        <v>400</v>
      </c>
      <c r="V10" s="187">
        <f>SUM(I10:I11)</f>
        <v>600</v>
      </c>
    </row>
    <row r="11" spans="2:22" ht="15.75">
      <c r="B11" s="174" t="s">
        <v>74</v>
      </c>
      <c r="C11" s="175">
        <v>745</v>
      </c>
      <c r="D11" s="173">
        <v>5</v>
      </c>
      <c r="E11" s="173">
        <v>20</v>
      </c>
      <c r="F11" s="173">
        <f>SUM('[1]III  rok2017_2018'!AE8:AE26)</f>
        <v>20</v>
      </c>
      <c r="G11" s="173">
        <v>140</v>
      </c>
      <c r="H11" s="173">
        <v>45</v>
      </c>
      <c r="I11" s="173">
        <v>520</v>
      </c>
      <c r="J11" s="177">
        <v>32</v>
      </c>
      <c r="L11" s="167"/>
      <c r="M11" s="166">
        <f>SUM(M4:M10)</f>
        <v>1729</v>
      </c>
      <c r="N11" s="166">
        <f>SUM(N4:N10)</f>
        <v>755</v>
      </c>
      <c r="O11" s="166">
        <f>SUM(O4:O10)</f>
        <v>1100</v>
      </c>
      <c r="P11" s="166">
        <f>SUM(P4:P10)</f>
        <v>1200</v>
      </c>
      <c r="Q11" s="189"/>
      <c r="R11" s="189"/>
      <c r="S11" s="189"/>
      <c r="T11" s="189"/>
      <c r="U11" s="189"/>
      <c r="V11" s="189"/>
    </row>
    <row r="12" spans="2:10" ht="15.75">
      <c r="B12" s="174"/>
      <c r="C12" s="178">
        <f>SUM(C10:C11)</f>
        <v>1480</v>
      </c>
      <c r="D12" s="180">
        <f>SUM(D10:D11)</f>
        <v>145</v>
      </c>
      <c r="E12" s="181">
        <f aca="true" t="shared" si="2" ref="E12:J12">SUM(E10:E11)</f>
        <v>20</v>
      </c>
      <c r="F12" s="181">
        <f t="shared" si="2"/>
        <v>125</v>
      </c>
      <c r="G12" s="181">
        <f t="shared" si="2"/>
        <v>400</v>
      </c>
      <c r="H12" s="181">
        <f>SUM(H10:H11)</f>
        <v>195</v>
      </c>
      <c r="I12" s="181">
        <f t="shared" si="2"/>
        <v>600</v>
      </c>
      <c r="J12" s="181">
        <f t="shared" si="2"/>
        <v>60</v>
      </c>
    </row>
    <row r="13" spans="2:10" ht="15" thickBot="1">
      <c r="B13" s="182" t="s">
        <v>135</v>
      </c>
      <c r="C13" s="183">
        <f>SUM(C6,C9,C12)</f>
        <v>4786</v>
      </c>
      <c r="D13" s="184">
        <f>SUM(D6,D9,D12)</f>
        <v>684</v>
      </c>
      <c r="E13" s="184">
        <f aca="true" t="shared" si="3" ref="E13:J13">SUM(E6,E9,E12)</f>
        <v>95</v>
      </c>
      <c r="F13" s="184">
        <f t="shared" si="3"/>
        <v>950</v>
      </c>
      <c r="G13" s="184">
        <f t="shared" si="3"/>
        <v>1100</v>
      </c>
      <c r="H13" s="184">
        <f t="shared" si="3"/>
        <v>755</v>
      </c>
      <c r="I13" s="184">
        <f t="shared" si="3"/>
        <v>1200</v>
      </c>
      <c r="J13" s="184">
        <f t="shared" si="3"/>
        <v>180</v>
      </c>
    </row>
    <row r="14" spans="2:10" ht="15">
      <c r="B14" s="165"/>
      <c r="C14" s="453" t="s">
        <v>136</v>
      </c>
      <c r="D14" s="454"/>
      <c r="E14" s="455">
        <f>SUM(D6:F6,D9:F9,D12:F12)</f>
        <v>1729</v>
      </c>
      <c r="F14" s="455"/>
      <c r="G14" s="455"/>
      <c r="H14" s="185"/>
      <c r="I14" s="185"/>
      <c r="J14" s="185"/>
    </row>
    <row r="15" spans="2:10" ht="15">
      <c r="B15" s="165"/>
      <c r="C15" s="456" t="s">
        <v>137</v>
      </c>
      <c r="D15" s="456"/>
      <c r="E15" s="457">
        <v>2484</v>
      </c>
      <c r="F15" s="457"/>
      <c r="G15" s="457"/>
      <c r="H15" s="457"/>
      <c r="I15" s="185"/>
      <c r="J15" s="185"/>
    </row>
    <row r="16" spans="2:10" ht="15">
      <c r="B16" s="165"/>
      <c r="C16" s="458" t="s">
        <v>138</v>
      </c>
      <c r="D16" s="459"/>
      <c r="E16" s="459"/>
      <c r="F16" s="459"/>
      <c r="G16" s="459"/>
      <c r="H16" s="459"/>
      <c r="I16" s="459"/>
      <c r="J16" s="186">
        <f>SUM(D4:I5,D7:I8,D10:I11)</f>
        <v>4784</v>
      </c>
    </row>
    <row r="21" spans="2:14" ht="15">
      <c r="B21" s="165" t="s">
        <v>146</v>
      </c>
      <c r="C21" s="166"/>
      <c r="D21" s="190"/>
      <c r="E21" s="167"/>
      <c r="F21" s="167"/>
      <c r="G21" s="167"/>
      <c r="H21" s="167"/>
      <c r="I21" s="167"/>
      <c r="J21" s="460" t="s">
        <v>147</v>
      </c>
      <c r="K21" s="460"/>
      <c r="L21" s="460"/>
      <c r="M21" s="460"/>
      <c r="N21" s="460"/>
    </row>
    <row r="22" spans="2:14" ht="30">
      <c r="B22" s="165"/>
      <c r="C22" s="191"/>
      <c r="D22" s="192" t="s">
        <v>139</v>
      </c>
      <c r="E22" s="193" t="s">
        <v>133</v>
      </c>
      <c r="F22" s="194" t="s">
        <v>148</v>
      </c>
      <c r="G22" s="194" t="s">
        <v>7</v>
      </c>
      <c r="H22" s="189"/>
      <c r="I22" s="189"/>
      <c r="J22" s="195"/>
      <c r="K22" s="188" t="s">
        <v>139</v>
      </c>
      <c r="L22" s="188" t="s">
        <v>140</v>
      </c>
      <c r="M22" s="196" t="s">
        <v>148</v>
      </c>
      <c r="N22" s="197" t="s">
        <v>7</v>
      </c>
    </row>
    <row r="23" spans="2:14" ht="15">
      <c r="B23" s="165"/>
      <c r="C23" s="225" t="s">
        <v>149</v>
      </c>
      <c r="D23" s="229">
        <v>375</v>
      </c>
      <c r="E23" s="229">
        <v>125</v>
      </c>
      <c r="F23" s="230">
        <v>500</v>
      </c>
      <c r="G23" s="230">
        <v>19</v>
      </c>
      <c r="H23" s="189"/>
      <c r="I23" s="189"/>
      <c r="J23" s="225" t="s">
        <v>149</v>
      </c>
      <c r="K23" s="226">
        <v>500</v>
      </c>
      <c r="L23" s="226">
        <v>125</v>
      </c>
      <c r="M23" s="227">
        <v>500</v>
      </c>
      <c r="N23" s="228">
        <v>19</v>
      </c>
    </row>
    <row r="24" spans="2:14" ht="15">
      <c r="B24" s="165"/>
      <c r="C24" s="231" t="s">
        <v>150</v>
      </c>
      <c r="D24" s="232">
        <v>195</v>
      </c>
      <c r="E24" s="232">
        <v>95</v>
      </c>
      <c r="F24" s="233">
        <f aca="true" t="shared" si="4" ref="F24:F35">SUM(D24:E24)</f>
        <v>290</v>
      </c>
      <c r="G24" s="233">
        <v>10</v>
      </c>
      <c r="H24" s="189"/>
      <c r="I24" s="189"/>
      <c r="J24" s="231" t="s">
        <v>150</v>
      </c>
      <c r="K24" s="234">
        <v>300</v>
      </c>
      <c r="L24" s="449">
        <v>105</v>
      </c>
      <c r="M24" s="451">
        <v>420</v>
      </c>
      <c r="N24" s="236">
        <v>10</v>
      </c>
    </row>
    <row r="25" spans="2:14" ht="15">
      <c r="B25" s="165"/>
      <c r="C25" s="231" t="s">
        <v>151</v>
      </c>
      <c r="D25" s="232">
        <v>120</v>
      </c>
      <c r="E25" s="232">
        <v>10</v>
      </c>
      <c r="F25" s="233">
        <f t="shared" si="4"/>
        <v>130</v>
      </c>
      <c r="G25" s="235">
        <v>5</v>
      </c>
      <c r="H25" s="189"/>
      <c r="I25" s="189"/>
      <c r="J25" s="231" t="s">
        <v>151</v>
      </c>
      <c r="K25" s="234">
        <v>120</v>
      </c>
      <c r="L25" s="450"/>
      <c r="M25" s="452"/>
      <c r="N25" s="237">
        <v>5</v>
      </c>
    </row>
    <row r="26" spans="2:14" ht="29.25">
      <c r="B26" s="165"/>
      <c r="C26" s="239" t="s">
        <v>177</v>
      </c>
      <c r="D26" s="240">
        <v>390</v>
      </c>
      <c r="E26" s="240">
        <v>210</v>
      </c>
      <c r="F26" s="241">
        <f t="shared" si="4"/>
        <v>600</v>
      </c>
      <c r="G26" s="241">
        <v>22</v>
      </c>
      <c r="H26" s="189"/>
      <c r="I26" s="189"/>
      <c r="J26" s="239" t="s">
        <v>177</v>
      </c>
      <c r="K26" s="242">
        <v>600</v>
      </c>
      <c r="L26" s="242">
        <v>210</v>
      </c>
      <c r="M26" s="243">
        <v>600</v>
      </c>
      <c r="N26" s="244">
        <v>22</v>
      </c>
    </row>
    <row r="27" spans="2:14" ht="15">
      <c r="B27" s="165"/>
      <c r="C27" s="198" t="s">
        <v>178</v>
      </c>
      <c r="D27" s="192">
        <v>160</v>
      </c>
      <c r="E27" s="199"/>
      <c r="F27" s="200">
        <f t="shared" si="4"/>
        <v>160</v>
      </c>
      <c r="G27" s="188"/>
      <c r="H27" s="189"/>
      <c r="I27" s="189"/>
      <c r="J27" s="195"/>
      <c r="K27" s="200"/>
      <c r="L27" s="200"/>
      <c r="M27" s="201"/>
      <c r="N27" s="197"/>
    </row>
    <row r="28" spans="2:14" ht="29.25">
      <c r="B28" s="165"/>
      <c r="C28" s="245" t="s">
        <v>179</v>
      </c>
      <c r="D28" s="246">
        <v>585</v>
      </c>
      <c r="E28" s="246">
        <v>315</v>
      </c>
      <c r="F28" s="247">
        <f t="shared" si="4"/>
        <v>900</v>
      </c>
      <c r="G28" s="247">
        <v>35</v>
      </c>
      <c r="H28" s="189"/>
      <c r="I28" s="189"/>
      <c r="J28" s="245" t="s">
        <v>179</v>
      </c>
      <c r="K28" s="248">
        <v>900</v>
      </c>
      <c r="L28" s="248">
        <v>315</v>
      </c>
      <c r="M28" s="249">
        <v>900</v>
      </c>
      <c r="N28" s="250">
        <v>35</v>
      </c>
    </row>
    <row r="29" spans="2:14" ht="15">
      <c r="B29" s="165"/>
      <c r="C29" s="198" t="s">
        <v>152</v>
      </c>
      <c r="D29" s="192">
        <v>880</v>
      </c>
      <c r="E29" s="188"/>
      <c r="F29" s="200">
        <f t="shared" si="4"/>
        <v>880</v>
      </c>
      <c r="G29" s="188"/>
      <c r="H29" s="189"/>
      <c r="I29" s="189"/>
      <c r="J29" s="195"/>
      <c r="K29" s="200"/>
      <c r="L29" s="200"/>
      <c r="M29" s="201"/>
      <c r="N29" s="197"/>
    </row>
    <row r="30" spans="2:14" ht="15">
      <c r="B30" s="165"/>
      <c r="C30" s="202" t="s">
        <v>153</v>
      </c>
      <c r="D30" s="193">
        <v>1100</v>
      </c>
      <c r="E30" s="257">
        <v>0</v>
      </c>
      <c r="F30" s="188">
        <f t="shared" si="4"/>
        <v>1100</v>
      </c>
      <c r="G30" s="188">
        <v>43</v>
      </c>
      <c r="H30" s="189"/>
      <c r="I30" s="189"/>
      <c r="J30" s="203" t="s">
        <v>153</v>
      </c>
      <c r="K30" s="200">
        <v>1100</v>
      </c>
      <c r="L30" s="200"/>
      <c r="M30" s="201">
        <v>1100</v>
      </c>
      <c r="N30" s="197">
        <v>43</v>
      </c>
    </row>
    <row r="31" spans="2:14" ht="15">
      <c r="B31" s="165"/>
      <c r="C31" s="202" t="s">
        <v>154</v>
      </c>
      <c r="D31" s="193">
        <v>1200</v>
      </c>
      <c r="E31" s="257">
        <v>0</v>
      </c>
      <c r="F31" s="188">
        <f t="shared" si="4"/>
        <v>1200</v>
      </c>
      <c r="G31" s="188">
        <v>46</v>
      </c>
      <c r="H31" s="189"/>
      <c r="I31" s="189"/>
      <c r="J31" s="203" t="s">
        <v>154</v>
      </c>
      <c r="K31" s="200">
        <v>1200</v>
      </c>
      <c r="L31" s="200"/>
      <c r="M31" s="201">
        <v>1200</v>
      </c>
      <c r="N31" s="197">
        <v>46</v>
      </c>
    </row>
    <row r="32" spans="2:14" ht="15">
      <c r="B32" s="165"/>
      <c r="C32" s="203" t="s">
        <v>155</v>
      </c>
      <c r="D32" s="204"/>
      <c r="E32" s="188"/>
      <c r="F32" s="188"/>
      <c r="G32" s="188"/>
      <c r="H32" s="205"/>
      <c r="I32" s="205"/>
      <c r="J32" s="195" t="s">
        <v>155</v>
      </c>
      <c r="K32" s="200"/>
      <c r="L32" s="200"/>
      <c r="M32" s="201"/>
      <c r="N32" s="197"/>
    </row>
    <row r="33" spans="2:14" ht="15">
      <c r="B33" s="165"/>
      <c r="C33" s="254" t="s">
        <v>220</v>
      </c>
      <c r="D33" s="255">
        <v>60</v>
      </c>
      <c r="E33" s="256"/>
      <c r="F33" s="238">
        <f t="shared" si="4"/>
        <v>60</v>
      </c>
      <c r="G33" s="238">
        <v>0</v>
      </c>
      <c r="H33" s="205"/>
      <c r="I33" s="205"/>
      <c r="J33" s="203" t="s">
        <v>219</v>
      </c>
      <c r="K33" s="204">
        <v>60</v>
      </c>
      <c r="L33" s="188"/>
      <c r="M33" s="188">
        <v>60</v>
      </c>
      <c r="N33" s="188">
        <v>0</v>
      </c>
    </row>
    <row r="34" spans="2:14" ht="30">
      <c r="B34" s="165"/>
      <c r="C34" s="254" t="s">
        <v>209</v>
      </c>
      <c r="D34" s="255">
        <v>2</v>
      </c>
      <c r="E34" s="256"/>
      <c r="F34" s="238">
        <v>2</v>
      </c>
      <c r="G34" s="238">
        <v>0</v>
      </c>
      <c r="H34" s="205"/>
      <c r="I34" s="205"/>
      <c r="J34" s="203"/>
      <c r="K34" s="204"/>
      <c r="L34" s="188"/>
      <c r="M34" s="188"/>
      <c r="N34" s="188"/>
    </row>
    <row r="35" spans="2:14" ht="15">
      <c r="B35" s="165"/>
      <c r="C35" s="251" t="s">
        <v>156</v>
      </c>
      <c r="D35" s="252">
        <v>4</v>
      </c>
      <c r="E35" s="253"/>
      <c r="F35" s="253">
        <f t="shared" si="4"/>
        <v>4</v>
      </c>
      <c r="G35" s="253">
        <v>0</v>
      </c>
      <c r="H35" s="189"/>
      <c r="I35" s="189"/>
      <c r="J35" s="195"/>
      <c r="K35" s="200">
        <v>4780</v>
      </c>
      <c r="L35" s="200">
        <v>755</v>
      </c>
      <c r="M35" s="201">
        <v>4780</v>
      </c>
      <c r="N35" s="201">
        <f>SUM(N23:N26,N28:N32)</f>
        <v>180</v>
      </c>
    </row>
    <row r="36" spans="2:14" ht="30">
      <c r="B36" s="165"/>
      <c r="C36" s="206" t="s">
        <v>157</v>
      </c>
      <c r="D36" s="207">
        <f>SUM(D23:D26,D28,D33:D35)</f>
        <v>1731</v>
      </c>
      <c r="E36" s="207">
        <f>SUM(E23:E26,E28,E33)</f>
        <v>755</v>
      </c>
      <c r="F36" s="188">
        <f>SUM(F23:F26,F28,F33,F34,F35)</f>
        <v>2486</v>
      </c>
      <c r="G36" s="188"/>
      <c r="H36" s="189"/>
      <c r="I36" s="189"/>
      <c r="J36" s="195"/>
      <c r="K36" s="200"/>
      <c r="L36" s="200"/>
      <c r="M36" s="200"/>
      <c r="N36" s="200"/>
    </row>
    <row r="37" spans="2:14" ht="15">
      <c r="B37" s="165"/>
      <c r="C37" s="206" t="s">
        <v>158</v>
      </c>
      <c r="D37" s="208"/>
      <c r="E37" s="209">
        <f>SUM(D36:E36)</f>
        <v>2486</v>
      </c>
      <c r="F37" s="210">
        <f>SUM(F30:F31,F36)</f>
        <v>4786</v>
      </c>
      <c r="G37" s="210">
        <f>SUM(G23:G32,G33)</f>
        <v>180</v>
      </c>
      <c r="H37" s="211"/>
      <c r="I37" s="211"/>
      <c r="J37" s="212"/>
      <c r="K37" s="213"/>
      <c r="L37" s="213"/>
      <c r="M37" s="214"/>
      <c r="N37" s="214"/>
    </row>
  </sheetData>
  <sheetProtection/>
  <mergeCells count="8">
    <mergeCell ref="L24:L25"/>
    <mergeCell ref="M24:M25"/>
    <mergeCell ref="C14:D14"/>
    <mergeCell ref="E14:G14"/>
    <mergeCell ref="C15:D15"/>
    <mergeCell ref="E15:H15"/>
    <mergeCell ref="C16:I16"/>
    <mergeCell ref="J21:N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1" width="9.125" style="0" customWidth="1"/>
    <col min="2" max="2" width="8.75390625" style="0" customWidth="1"/>
    <col min="3" max="3" width="12.25390625" style="0" customWidth="1"/>
  </cols>
  <sheetData>
    <row r="1" spans="1:29" ht="15">
      <c r="A1" s="464" t="s">
        <v>161</v>
      </c>
      <c r="B1" s="464" t="s">
        <v>162</v>
      </c>
      <c r="C1" s="464" t="s">
        <v>210</v>
      </c>
      <c r="D1" s="464" t="s">
        <v>163</v>
      </c>
      <c r="E1" s="464" t="s">
        <v>164</v>
      </c>
      <c r="F1" s="464" t="s">
        <v>13</v>
      </c>
      <c r="G1" s="464"/>
      <c r="H1" s="464"/>
      <c r="I1" s="464"/>
      <c r="J1" s="464"/>
      <c r="K1" s="464"/>
      <c r="L1" s="464" t="s">
        <v>165</v>
      </c>
      <c r="M1" s="464" t="s">
        <v>164</v>
      </c>
      <c r="N1" s="464" t="s">
        <v>13</v>
      </c>
      <c r="O1" s="464"/>
      <c r="P1" s="464"/>
      <c r="Q1" s="464"/>
      <c r="R1" s="464"/>
      <c r="S1" s="464"/>
      <c r="T1" s="464" t="s">
        <v>166</v>
      </c>
      <c r="U1" s="465" t="s">
        <v>167</v>
      </c>
      <c r="V1" s="465" t="s">
        <v>168</v>
      </c>
      <c r="W1" s="465" t="s">
        <v>169</v>
      </c>
      <c r="X1" s="467" t="s">
        <v>174</v>
      </c>
      <c r="Y1" s="465" t="s">
        <v>170</v>
      </c>
      <c r="Z1" s="467" t="s">
        <v>171</v>
      </c>
      <c r="AA1" s="464" t="s">
        <v>172</v>
      </c>
      <c r="AB1" s="461" t="s">
        <v>173</v>
      </c>
      <c r="AC1" s="223"/>
    </row>
    <row r="2" spans="1:29" ht="15">
      <c r="A2" s="464"/>
      <c r="B2" s="464"/>
      <c r="C2" s="464"/>
      <c r="D2" s="464"/>
      <c r="E2" s="464"/>
      <c r="F2" s="464" t="s">
        <v>175</v>
      </c>
      <c r="G2" s="464"/>
      <c r="H2" s="464"/>
      <c r="I2" s="464"/>
      <c r="J2" s="464"/>
      <c r="K2" s="464"/>
      <c r="L2" s="464"/>
      <c r="M2" s="464"/>
      <c r="N2" s="464" t="s">
        <v>176</v>
      </c>
      <c r="O2" s="464"/>
      <c r="P2" s="464"/>
      <c r="Q2" s="464"/>
      <c r="R2" s="464"/>
      <c r="S2" s="464"/>
      <c r="T2" s="464"/>
      <c r="U2" s="465"/>
      <c r="V2" s="465"/>
      <c r="W2" s="465"/>
      <c r="X2" s="467"/>
      <c r="Y2" s="465"/>
      <c r="Z2" s="467"/>
      <c r="AA2" s="464"/>
      <c r="AB2" s="462"/>
      <c r="AC2" s="223"/>
    </row>
    <row r="3" spans="1:29" ht="15">
      <c r="A3" s="464"/>
      <c r="B3" s="464"/>
      <c r="C3" s="464"/>
      <c r="D3" s="464"/>
      <c r="E3" s="464"/>
      <c r="F3" s="222" t="s">
        <v>2</v>
      </c>
      <c r="G3" s="222" t="s">
        <v>3</v>
      </c>
      <c r="H3" s="222" t="s">
        <v>11</v>
      </c>
      <c r="I3" s="222" t="s">
        <v>14</v>
      </c>
      <c r="J3" s="222" t="s">
        <v>22</v>
      </c>
      <c r="K3" s="222" t="s">
        <v>15</v>
      </c>
      <c r="L3" s="464"/>
      <c r="M3" s="464"/>
      <c r="N3" s="222" t="s">
        <v>2</v>
      </c>
      <c r="O3" s="222" t="s">
        <v>3</v>
      </c>
      <c r="P3" s="222" t="s">
        <v>11</v>
      </c>
      <c r="Q3" s="222" t="s">
        <v>14</v>
      </c>
      <c r="R3" s="222" t="s">
        <v>22</v>
      </c>
      <c r="S3" s="222" t="s">
        <v>15</v>
      </c>
      <c r="T3" s="464"/>
      <c r="U3" s="465"/>
      <c r="V3" s="465"/>
      <c r="W3" s="465"/>
      <c r="X3" s="467"/>
      <c r="Y3" s="465"/>
      <c r="Z3" s="467"/>
      <c r="AA3" s="464"/>
      <c r="AB3" s="463"/>
      <c r="AC3" s="223"/>
    </row>
    <row r="4" spans="1:29" ht="22.5">
      <c r="A4" s="468" t="s">
        <v>160</v>
      </c>
      <c r="B4" s="468" t="s">
        <v>4</v>
      </c>
      <c r="C4" s="224" t="s">
        <v>221</v>
      </c>
      <c r="D4" s="215">
        <v>1</v>
      </c>
      <c r="E4" s="215"/>
      <c r="F4" s="216">
        <v>274</v>
      </c>
      <c r="G4" s="216">
        <v>60</v>
      </c>
      <c r="H4" s="216">
        <v>265</v>
      </c>
      <c r="I4" s="216">
        <v>60</v>
      </c>
      <c r="J4" s="216">
        <v>235</v>
      </c>
      <c r="K4" s="216">
        <v>0</v>
      </c>
      <c r="L4" s="217">
        <f>SUM(F4:K4)</f>
        <v>894</v>
      </c>
      <c r="M4" s="218"/>
      <c r="N4" s="216">
        <v>70</v>
      </c>
      <c r="O4" s="216">
        <f>SUM('[1]I  rok 2015_2016'!AD23)</f>
        <v>0</v>
      </c>
      <c r="P4" s="216">
        <v>265</v>
      </c>
      <c r="Q4" s="216">
        <v>240</v>
      </c>
      <c r="R4" s="216">
        <v>110</v>
      </c>
      <c r="S4" s="216">
        <v>80</v>
      </c>
      <c r="T4" s="217">
        <f>SUM(N4:S4)</f>
        <v>765</v>
      </c>
      <c r="U4" s="216">
        <v>344</v>
      </c>
      <c r="V4" s="216">
        <v>60</v>
      </c>
      <c r="W4" s="216">
        <v>530</v>
      </c>
      <c r="X4" s="216">
        <v>300</v>
      </c>
      <c r="Y4" s="216">
        <v>345</v>
      </c>
      <c r="Z4" s="216">
        <v>80</v>
      </c>
      <c r="AA4" s="216">
        <f>SUM(U4:Z4)</f>
        <v>1659</v>
      </c>
      <c r="AB4" s="216">
        <f>SUM(Y4:Z4)</f>
        <v>425</v>
      </c>
      <c r="AC4" s="219" t="s">
        <v>159</v>
      </c>
    </row>
    <row r="5" spans="1:29" ht="22.5">
      <c r="A5" s="468"/>
      <c r="B5" s="468"/>
      <c r="C5" s="224" t="s">
        <v>242</v>
      </c>
      <c r="D5" s="215">
        <v>2</v>
      </c>
      <c r="E5" s="215"/>
      <c r="F5" s="216">
        <v>135</v>
      </c>
      <c r="G5" s="216">
        <v>15</v>
      </c>
      <c r="H5" s="216">
        <v>245</v>
      </c>
      <c r="I5" s="216">
        <v>160</v>
      </c>
      <c r="J5" s="216">
        <v>140</v>
      </c>
      <c r="K5" s="216">
        <v>80</v>
      </c>
      <c r="L5" s="217">
        <f>SUM(F5:K5)</f>
        <v>775</v>
      </c>
      <c r="M5" s="218"/>
      <c r="N5" s="218">
        <v>60</v>
      </c>
      <c r="O5" s="218">
        <f>SUM('[1]II  rok 2016_2017'!AD13)</f>
        <v>0</v>
      </c>
      <c r="P5" s="218">
        <v>50</v>
      </c>
      <c r="Q5" s="218">
        <v>240</v>
      </c>
      <c r="R5" s="218">
        <v>70</v>
      </c>
      <c r="S5" s="218">
        <v>440</v>
      </c>
      <c r="T5" s="217">
        <f>SUM(N5:S5)</f>
        <v>860</v>
      </c>
      <c r="U5" s="216">
        <v>195</v>
      </c>
      <c r="V5" s="216">
        <v>15</v>
      </c>
      <c r="W5" s="216">
        <v>295</v>
      </c>
      <c r="X5" s="216">
        <v>400</v>
      </c>
      <c r="Y5" s="216">
        <v>210</v>
      </c>
      <c r="Z5" s="216">
        <v>520</v>
      </c>
      <c r="AA5" s="216">
        <f>SUM(U5:Z5)</f>
        <v>1635</v>
      </c>
      <c r="AB5" s="216">
        <f>SUM(Y5:Z5)</f>
        <v>730</v>
      </c>
      <c r="AC5" s="220" t="s">
        <v>222</v>
      </c>
    </row>
    <row r="6" spans="1:28" ht="15">
      <c r="A6" s="468"/>
      <c r="B6" s="468"/>
      <c r="C6" s="224" t="s">
        <v>243</v>
      </c>
      <c r="D6" s="215">
        <v>3</v>
      </c>
      <c r="E6" s="215"/>
      <c r="F6" s="216">
        <v>140</v>
      </c>
      <c r="G6" s="216">
        <v>0</v>
      </c>
      <c r="H6" s="216">
        <v>105</v>
      </c>
      <c r="I6" s="216">
        <v>260</v>
      </c>
      <c r="J6" s="216">
        <v>155</v>
      </c>
      <c r="K6" s="216">
        <v>80</v>
      </c>
      <c r="L6" s="217">
        <f>SUM(F6:K6)</f>
        <v>740</v>
      </c>
      <c r="M6" s="218"/>
      <c r="N6" s="218">
        <v>10</v>
      </c>
      <c r="O6" s="218">
        <v>15</v>
      </c>
      <c r="P6" s="218">
        <v>20</v>
      </c>
      <c r="Q6" s="218">
        <v>140</v>
      </c>
      <c r="R6" s="218">
        <v>45</v>
      </c>
      <c r="S6" s="218">
        <v>520</v>
      </c>
      <c r="T6" s="217">
        <f>SUM(N6:S6)</f>
        <v>750</v>
      </c>
      <c r="U6" s="216">
        <v>150</v>
      </c>
      <c r="V6" s="216">
        <v>15</v>
      </c>
      <c r="W6" s="216">
        <v>125</v>
      </c>
      <c r="X6" s="216">
        <v>400</v>
      </c>
      <c r="Y6" s="216">
        <v>200</v>
      </c>
      <c r="Z6" s="216">
        <v>600</v>
      </c>
      <c r="AA6" s="216">
        <f>SUM(U6:Z6)</f>
        <v>1490</v>
      </c>
      <c r="AB6" s="216">
        <f>SUM(Y6:Z6)</f>
        <v>800</v>
      </c>
    </row>
    <row r="7" spans="1:28" ht="15">
      <c r="A7" s="215"/>
      <c r="B7" s="466"/>
      <c r="C7" s="466"/>
      <c r="D7" s="466"/>
      <c r="E7" s="466"/>
      <c r="F7" s="217">
        <f aca="true" t="shared" si="0" ref="F7:L7">SUM(F4:F6)</f>
        <v>549</v>
      </c>
      <c r="G7" s="217">
        <f t="shared" si="0"/>
        <v>75</v>
      </c>
      <c r="H7" s="217">
        <f t="shared" si="0"/>
        <v>615</v>
      </c>
      <c r="I7" s="217">
        <f t="shared" si="0"/>
        <v>480</v>
      </c>
      <c r="J7" s="217">
        <f t="shared" si="0"/>
        <v>530</v>
      </c>
      <c r="K7" s="217">
        <f t="shared" si="0"/>
        <v>160</v>
      </c>
      <c r="L7" s="217">
        <f t="shared" si="0"/>
        <v>2409</v>
      </c>
      <c r="M7" s="221"/>
      <c r="N7" s="217">
        <f aca="true" t="shared" si="1" ref="N7:AB7">SUM(N4:N6)</f>
        <v>140</v>
      </c>
      <c r="O7" s="217">
        <f t="shared" si="1"/>
        <v>15</v>
      </c>
      <c r="P7" s="217">
        <f t="shared" si="1"/>
        <v>335</v>
      </c>
      <c r="Q7" s="217">
        <f t="shared" si="1"/>
        <v>620</v>
      </c>
      <c r="R7" s="217">
        <f t="shared" si="1"/>
        <v>225</v>
      </c>
      <c r="S7" s="217">
        <f t="shared" si="1"/>
        <v>1040</v>
      </c>
      <c r="T7" s="217">
        <f t="shared" si="1"/>
        <v>2375</v>
      </c>
      <c r="U7" s="217">
        <f t="shared" si="1"/>
        <v>689</v>
      </c>
      <c r="V7" s="217">
        <f t="shared" si="1"/>
        <v>90</v>
      </c>
      <c r="W7" s="217">
        <f t="shared" si="1"/>
        <v>950</v>
      </c>
      <c r="X7" s="217">
        <f t="shared" si="1"/>
        <v>1100</v>
      </c>
      <c r="Y7" s="217">
        <f t="shared" si="1"/>
        <v>755</v>
      </c>
      <c r="Z7" s="217">
        <f t="shared" si="1"/>
        <v>1200</v>
      </c>
      <c r="AA7" s="217">
        <f t="shared" si="1"/>
        <v>4784</v>
      </c>
      <c r="AB7" s="217">
        <f t="shared" si="1"/>
        <v>1955</v>
      </c>
    </row>
  </sheetData>
  <sheetProtection/>
  <mergeCells count="23">
    <mergeCell ref="A1:A3"/>
    <mergeCell ref="U1:U3"/>
    <mergeCell ref="Z1:Z3"/>
    <mergeCell ref="AA1:AA3"/>
    <mergeCell ref="E1:E3"/>
    <mergeCell ref="A4:A6"/>
    <mergeCell ref="B4:B6"/>
    <mergeCell ref="B7:E7"/>
    <mergeCell ref="V1:V3"/>
    <mergeCell ref="W1:W3"/>
    <mergeCell ref="X1:X3"/>
    <mergeCell ref="F1:K1"/>
    <mergeCell ref="B1:B3"/>
    <mergeCell ref="C1:C3"/>
    <mergeCell ref="D1:D3"/>
    <mergeCell ref="AB1:AB3"/>
    <mergeCell ref="F2:K2"/>
    <mergeCell ref="N2:S2"/>
    <mergeCell ref="Y1:Y3"/>
    <mergeCell ref="N1:S1"/>
    <mergeCell ref="T1:T3"/>
    <mergeCell ref="L1:L3"/>
    <mergeCell ref="M1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1">
      <selection activeCell="E19" sqref="E1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64" t="s">
        <v>211</v>
      </c>
      <c r="C1" s="264"/>
      <c r="D1" s="273"/>
      <c r="E1" s="273"/>
      <c r="F1" s="273"/>
    </row>
    <row r="2" spans="2:6" ht="12.75">
      <c r="B2" s="264" t="s">
        <v>187</v>
      </c>
      <c r="C2" s="264"/>
      <c r="D2" s="273"/>
      <c r="E2" s="273"/>
      <c r="F2" s="273"/>
    </row>
    <row r="3" spans="2:6" ht="12.75">
      <c r="B3" s="265"/>
      <c r="C3" s="265"/>
      <c r="D3" s="274"/>
      <c r="E3" s="274"/>
      <c r="F3" s="274"/>
    </row>
    <row r="4" spans="2:6" ht="51">
      <c r="B4" s="265" t="s">
        <v>188</v>
      </c>
      <c r="C4" s="265"/>
      <c r="D4" s="274"/>
      <c r="E4" s="274"/>
      <c r="F4" s="274"/>
    </row>
    <row r="5" spans="2:6" ht="12.75">
      <c r="B5" s="265"/>
      <c r="C5" s="265"/>
      <c r="D5" s="274"/>
      <c r="E5" s="274"/>
      <c r="F5" s="274"/>
    </row>
    <row r="6" spans="2:6" ht="25.5">
      <c r="B6" s="264" t="s">
        <v>189</v>
      </c>
      <c r="C6" s="264"/>
      <c r="D6" s="273"/>
      <c r="E6" s="273" t="s">
        <v>190</v>
      </c>
      <c r="F6" s="273" t="s">
        <v>191</v>
      </c>
    </row>
    <row r="7" spans="2:6" ht="13.5" thickBot="1">
      <c r="B7" s="265"/>
      <c r="C7" s="265"/>
      <c r="D7" s="274"/>
      <c r="E7" s="274"/>
      <c r="F7" s="274"/>
    </row>
    <row r="8" spans="2:6" ht="63.75">
      <c r="B8" s="266" t="s">
        <v>192</v>
      </c>
      <c r="C8" s="267"/>
      <c r="D8" s="275"/>
      <c r="E8" s="275">
        <v>14</v>
      </c>
      <c r="F8" s="276"/>
    </row>
    <row r="9" spans="2:6" ht="25.5">
      <c r="B9" s="268"/>
      <c r="C9" s="265"/>
      <c r="D9" s="274"/>
      <c r="E9" s="277" t="s">
        <v>193</v>
      </c>
      <c r="F9" s="278" t="s">
        <v>201</v>
      </c>
    </row>
    <row r="10" spans="2:6" ht="25.5">
      <c r="B10" s="268"/>
      <c r="C10" s="265"/>
      <c r="D10" s="274"/>
      <c r="E10" s="277" t="s">
        <v>194</v>
      </c>
      <c r="F10" s="278"/>
    </row>
    <row r="11" spans="2:6" ht="25.5">
      <c r="B11" s="268"/>
      <c r="C11" s="265"/>
      <c r="D11" s="274"/>
      <c r="E11" s="277" t="s">
        <v>195</v>
      </c>
      <c r="F11" s="278"/>
    </row>
    <row r="12" spans="2:6" ht="25.5">
      <c r="B12" s="268"/>
      <c r="C12" s="265"/>
      <c r="D12" s="274"/>
      <c r="E12" s="277" t="s">
        <v>196</v>
      </c>
      <c r="F12" s="278"/>
    </row>
    <row r="13" spans="2:6" ht="25.5">
      <c r="B13" s="268"/>
      <c r="C13" s="265"/>
      <c r="D13" s="274"/>
      <c r="E13" s="277" t="s">
        <v>197</v>
      </c>
      <c r="F13" s="278"/>
    </row>
    <row r="14" spans="2:6" ht="25.5">
      <c r="B14" s="268"/>
      <c r="C14" s="265"/>
      <c r="D14" s="274"/>
      <c r="E14" s="277" t="s">
        <v>198</v>
      </c>
      <c r="F14" s="278"/>
    </row>
    <row r="15" spans="2:6" ht="25.5">
      <c r="B15" s="268"/>
      <c r="C15" s="265"/>
      <c r="D15" s="274"/>
      <c r="E15" s="277" t="s">
        <v>199</v>
      </c>
      <c r="F15" s="278"/>
    </row>
    <row r="16" spans="2:6" ht="25.5">
      <c r="B16" s="268"/>
      <c r="C16" s="265"/>
      <c r="D16" s="274"/>
      <c r="E16" s="277" t="s">
        <v>200</v>
      </c>
      <c r="F16" s="278"/>
    </row>
    <row r="17" spans="2:6" ht="12.75">
      <c r="B17" s="268"/>
      <c r="C17" s="265"/>
      <c r="D17" s="274"/>
      <c r="E17" s="277" t="s">
        <v>202</v>
      </c>
      <c r="F17" s="278" t="s">
        <v>201</v>
      </c>
    </row>
    <row r="18" spans="2:6" ht="12.75">
      <c r="B18" s="268"/>
      <c r="C18" s="265"/>
      <c r="D18" s="274"/>
      <c r="E18" s="277" t="s">
        <v>203</v>
      </c>
      <c r="F18" s="278"/>
    </row>
    <row r="19" spans="2:6" ht="13.5" thickBot="1">
      <c r="B19" s="269"/>
      <c r="C19" s="270"/>
      <c r="D19" s="279"/>
      <c r="E19" s="280" t="s">
        <v>204</v>
      </c>
      <c r="F19" s="281"/>
    </row>
    <row r="20" spans="2:6" ht="13.5" thickBot="1">
      <c r="B20" s="265"/>
      <c r="C20" s="265"/>
      <c r="D20" s="274"/>
      <c r="E20" s="274"/>
      <c r="F20" s="274"/>
    </row>
    <row r="21" spans="2:6" ht="39" thickBot="1">
      <c r="B21" s="271" t="s">
        <v>205</v>
      </c>
      <c r="C21" s="272"/>
      <c r="D21" s="282"/>
      <c r="E21" s="282">
        <v>255</v>
      </c>
      <c r="F21" s="283" t="s">
        <v>201</v>
      </c>
    </row>
    <row r="22" spans="2:6" ht="12.75">
      <c r="B22" s="265"/>
      <c r="C22" s="265"/>
      <c r="D22" s="274"/>
      <c r="E22" s="274"/>
      <c r="F22" s="274"/>
    </row>
    <row r="23" spans="2:6" ht="12.75">
      <c r="B23" s="265"/>
      <c r="C23" s="265"/>
      <c r="D23" s="274"/>
      <c r="E23" s="274"/>
      <c r="F23" s="274"/>
    </row>
  </sheetData>
  <sheetProtection/>
  <hyperlinks>
    <hyperlink ref="E9" location="'Podsumowanie'!I4:J4" display="'Podsumowanie'!I4:J4"/>
    <hyperlink ref="E10" location="'Podsumowanie'!J5" display="'Podsumowanie'!J5"/>
    <hyperlink ref="E11" location="'Podsumowanie'!N7" display="'Podsumowanie'!N7"/>
    <hyperlink ref="E12" location="'Podsumowanie'!E10" display="'Podsumowanie'!E10"/>
    <hyperlink ref="E13" location="'Podsumowanie'!I10:J10" display="'Podsumowanie'!I10:J10"/>
    <hyperlink ref="E14" location="'Podsumowanie'!F11" display="'Podsumowanie'!F11"/>
    <hyperlink ref="E15" location="'Podsumowanie'!J11" display="'Podsumowanie'!J11"/>
    <hyperlink ref="E16" location="'Podsumowanie'!E24" display="'Podsumowanie'!E24"/>
    <hyperlink ref="E17" location="'Suma'!O4:O5" display="'Suma'!O4:O5"/>
    <hyperlink ref="E18" location="'Suma'!G6" display="'Suma'!G6"/>
    <hyperlink ref="E19" location="'Suma'!K6" display="'Suma'!K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2017-03-01T12:20:02Z</cp:lastPrinted>
  <dcterms:created xsi:type="dcterms:W3CDTF">1997-02-26T13:46:56Z</dcterms:created>
  <dcterms:modified xsi:type="dcterms:W3CDTF">2023-05-18T12:37:14Z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